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gschjang\Desktop\GIF\"/>
    </mc:Choice>
  </mc:AlternateContent>
  <xr:revisionPtr revIDLastSave="0" documentId="13_ncr:1_{1C84C7D4-747A-4A19-9F4D-516861767176}" xr6:coauthVersionLast="47" xr6:coauthVersionMax="47" xr10:uidLastSave="{00000000-0000-0000-0000-000000000000}"/>
  <bookViews>
    <workbookView xWindow="-120" yWindow="-120" windowWidth="29040" windowHeight="15840" firstSheet="1" activeTab="1" xr2:uid="{00000000-000D-0000-FFFF-FFFF00000000}"/>
  </bookViews>
  <sheets>
    <sheet name="FORM Drop Downs1" sheetId="3" state="hidden" r:id="rId1"/>
    <sheet name="Report" sheetId="2" r:id="rId2"/>
    <sheet name="RATES" sheetId="1" state="hidden" r:id="rId3"/>
  </sheets>
  <externalReferences>
    <externalReference r:id="rId4"/>
    <externalReference r:id="rId5"/>
  </externalReferences>
  <definedNames>
    <definedName name="Classifications">'FORM Drop Downs1'!$B$8:$B$163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2" i="2" l="1"/>
  <c r="P23" i="2"/>
  <c r="P24" i="2"/>
  <c r="P25" i="2"/>
  <c r="P26" i="2"/>
  <c r="P27" i="2"/>
  <c r="P28" i="2"/>
  <c r="P29" i="2"/>
  <c r="C26" i="3" l="1"/>
  <c r="C34" i="3"/>
  <c r="C37" i="3"/>
  <c r="C40" i="3"/>
  <c r="C43" i="3"/>
  <c r="C46" i="3"/>
  <c r="C49" i="3"/>
  <c r="C72" i="3"/>
  <c r="C75" i="3"/>
  <c r="C88" i="3"/>
  <c r="C96" i="3"/>
  <c r="C97" i="3"/>
  <c r="C107" i="3"/>
  <c r="C117" i="3"/>
  <c r="C120" i="3"/>
  <c r="C124" i="3"/>
  <c r="C128" i="3"/>
  <c r="C144" i="3"/>
  <c r="C154" i="3"/>
  <c r="C155" i="3"/>
  <c r="C158" i="3"/>
  <c r="C160" i="3"/>
  <c r="C162" i="3"/>
  <c r="C173" i="3"/>
  <c r="C180" i="3"/>
  <c r="H26" i="3" l="1"/>
  <c r="H34" i="3"/>
  <c r="H37" i="3"/>
  <c r="H40" i="3"/>
  <c r="H43" i="3"/>
  <c r="H46" i="3"/>
  <c r="H49" i="3"/>
  <c r="H72" i="3"/>
  <c r="H75" i="3"/>
  <c r="H88" i="3"/>
  <c r="H96" i="3"/>
  <c r="H97" i="3"/>
  <c r="H107" i="3"/>
  <c r="H117" i="3"/>
  <c r="H120" i="3"/>
  <c r="H124" i="3"/>
  <c r="H128" i="3"/>
  <c r="H144" i="3"/>
  <c r="H154" i="3"/>
  <c r="H155" i="3"/>
  <c r="H158" i="3"/>
  <c r="H160" i="3"/>
  <c r="H162" i="3"/>
  <c r="H173" i="3"/>
  <c r="H180" i="3"/>
  <c r="G26" i="3"/>
  <c r="G34" i="3"/>
  <c r="G37" i="3"/>
  <c r="G40" i="3"/>
  <c r="G43" i="3"/>
  <c r="G46" i="3"/>
  <c r="G49" i="3"/>
  <c r="G72" i="3"/>
  <c r="G75" i="3"/>
  <c r="G88" i="3"/>
  <c r="G96" i="3"/>
  <c r="G97" i="3"/>
  <c r="G107" i="3"/>
  <c r="G117" i="3"/>
  <c r="G120" i="3"/>
  <c r="G124" i="3"/>
  <c r="G128" i="3"/>
  <c r="G144" i="3"/>
  <c r="G154" i="3"/>
  <c r="G155" i="3"/>
  <c r="G158" i="3"/>
  <c r="G160" i="3"/>
  <c r="G162" i="3"/>
  <c r="G173" i="3"/>
  <c r="G180" i="3"/>
  <c r="F26" i="3"/>
  <c r="F34" i="3"/>
  <c r="F37" i="3"/>
  <c r="F40" i="3"/>
  <c r="F43" i="3"/>
  <c r="F46" i="3"/>
  <c r="F49" i="3"/>
  <c r="F72" i="3"/>
  <c r="F75" i="3"/>
  <c r="F88" i="3"/>
  <c r="F96" i="3"/>
  <c r="F97" i="3"/>
  <c r="F107" i="3"/>
  <c r="F117" i="3"/>
  <c r="F120" i="3"/>
  <c r="F124" i="3"/>
  <c r="F128" i="3"/>
  <c r="F144" i="3"/>
  <c r="F154" i="3"/>
  <c r="F155" i="3"/>
  <c r="F158" i="3"/>
  <c r="F160" i="3"/>
  <c r="F162" i="3"/>
  <c r="F173" i="3"/>
  <c r="F180" i="3"/>
  <c r="E26" i="3"/>
  <c r="E34" i="3"/>
  <c r="E37" i="3"/>
  <c r="E40" i="3"/>
  <c r="E43" i="3"/>
  <c r="E46" i="3"/>
  <c r="E49" i="3"/>
  <c r="E72" i="3"/>
  <c r="E75" i="3"/>
  <c r="E88" i="3"/>
  <c r="E96" i="3"/>
  <c r="E97" i="3"/>
  <c r="E107" i="3"/>
  <c r="E117" i="3"/>
  <c r="E120" i="3"/>
  <c r="E124" i="3"/>
  <c r="E128" i="3"/>
  <c r="E144" i="3"/>
  <c r="E154" i="3"/>
  <c r="E155" i="3"/>
  <c r="E158" i="3"/>
  <c r="E160" i="3"/>
  <c r="E162" i="3"/>
  <c r="E173" i="3"/>
  <c r="E180" i="3"/>
  <c r="D26" i="3"/>
  <c r="D34" i="3"/>
  <c r="D37" i="3"/>
  <c r="D40" i="3"/>
  <c r="D43" i="3"/>
  <c r="D46" i="3"/>
  <c r="D49" i="3"/>
  <c r="D72" i="3"/>
  <c r="D75" i="3"/>
  <c r="D88" i="3"/>
  <c r="D96" i="3"/>
  <c r="D97" i="3"/>
  <c r="D107" i="3"/>
  <c r="D117" i="3"/>
  <c r="D120" i="3"/>
  <c r="D124" i="3"/>
  <c r="D128" i="3"/>
  <c r="D144" i="3"/>
  <c r="D154" i="3"/>
  <c r="D155" i="3"/>
  <c r="D158" i="3"/>
  <c r="D160" i="3"/>
  <c r="D162" i="3"/>
  <c r="D173" i="3"/>
  <c r="D180" i="3"/>
  <c r="B37" i="3"/>
  <c r="B40" i="3"/>
  <c r="B43" i="3"/>
  <c r="B46" i="3"/>
  <c r="B49" i="3"/>
  <c r="B72" i="3"/>
  <c r="B75" i="3"/>
  <c r="B88" i="3"/>
  <c r="B96" i="3"/>
  <c r="B97" i="3"/>
  <c r="B107" i="3"/>
  <c r="B117" i="3"/>
  <c r="B120" i="3"/>
  <c r="B124" i="3"/>
  <c r="B128" i="3"/>
  <c r="B144" i="3"/>
  <c r="B154" i="3"/>
  <c r="B155" i="3"/>
  <c r="B158" i="3"/>
  <c r="B160" i="3"/>
  <c r="B162" i="3"/>
  <c r="B173" i="3"/>
  <c r="B180" i="3"/>
  <c r="B26" i="3"/>
  <c r="B34" i="3"/>
  <c r="A188" i="3"/>
  <c r="A187" i="3"/>
  <c r="C187" i="3" s="1"/>
  <c r="A186" i="3"/>
  <c r="A185" i="3"/>
  <c r="C185" i="3" s="1"/>
  <c r="A184" i="3"/>
  <c r="B184" i="3" s="1"/>
  <c r="I183" i="3"/>
  <c r="A183" i="3"/>
  <c r="C183" i="3" s="1"/>
  <c r="A182" i="3"/>
  <c r="A181" i="3"/>
  <c r="C181" i="3" s="1"/>
  <c r="A179" i="3"/>
  <c r="A178" i="3"/>
  <c r="C178" i="3" s="1"/>
  <c r="A177" i="3"/>
  <c r="A176" i="3"/>
  <c r="A175" i="3"/>
  <c r="A174" i="3"/>
  <c r="C174" i="3" s="1"/>
  <c r="A172" i="3"/>
  <c r="A171" i="3"/>
  <c r="A170" i="3"/>
  <c r="A169" i="3"/>
  <c r="A168" i="3"/>
  <c r="A167" i="3"/>
  <c r="A166" i="3"/>
  <c r="A165" i="3"/>
  <c r="A164" i="3"/>
  <c r="A163" i="3"/>
  <c r="C163" i="3" s="1"/>
  <c r="A161" i="3"/>
  <c r="B161" i="3" s="1"/>
  <c r="A159" i="3"/>
  <c r="A157" i="3"/>
  <c r="C157" i="3" s="1"/>
  <c r="A156" i="3"/>
  <c r="C156" i="3" s="1"/>
  <c r="A153" i="3"/>
  <c r="A152" i="3"/>
  <c r="A151" i="3"/>
  <c r="C151" i="3" s="1"/>
  <c r="A150" i="3"/>
  <c r="C150" i="3" s="1"/>
  <c r="A149" i="3"/>
  <c r="A148" i="3"/>
  <c r="C148" i="3" s="1"/>
  <c r="A147" i="3"/>
  <c r="C147" i="3" s="1"/>
  <c r="A146" i="3"/>
  <c r="A145" i="3"/>
  <c r="A143" i="3"/>
  <c r="C143" i="3" s="1"/>
  <c r="A142" i="3"/>
  <c r="I141" i="3"/>
  <c r="A141" i="3"/>
  <c r="C141" i="3" s="1"/>
  <c r="A140" i="3"/>
  <c r="B140" i="3" s="1"/>
  <c r="A139" i="3"/>
  <c r="A138" i="3"/>
  <c r="A137" i="3"/>
  <c r="B137" i="3" s="1"/>
  <c r="A136" i="3"/>
  <c r="C136" i="3" s="1"/>
  <c r="A135" i="3"/>
  <c r="I134" i="3"/>
  <c r="A134" i="3"/>
  <c r="C134" i="3" s="1"/>
  <c r="A133" i="3"/>
  <c r="B133" i="3" s="1"/>
  <c r="A132" i="3"/>
  <c r="A131" i="3"/>
  <c r="A130" i="3"/>
  <c r="C130" i="3" s="1"/>
  <c r="A129" i="3"/>
  <c r="A127" i="3"/>
  <c r="A126" i="3"/>
  <c r="C126" i="3" s="1"/>
  <c r="A125" i="3"/>
  <c r="A123" i="3"/>
  <c r="A122" i="3"/>
  <c r="C122" i="3" s="1"/>
  <c r="A121" i="3"/>
  <c r="C121" i="3" s="1"/>
  <c r="A119" i="3"/>
  <c r="I119" i="3" s="1"/>
  <c r="A118" i="3"/>
  <c r="C118" i="3" s="1"/>
  <c r="A116" i="3"/>
  <c r="I116" i="3" s="1"/>
  <c r="A115" i="3"/>
  <c r="C115" i="3" s="1"/>
  <c r="A114" i="3"/>
  <c r="A113" i="3"/>
  <c r="I113" i="3" s="1"/>
  <c r="A112" i="3"/>
  <c r="C112" i="3" s="1"/>
  <c r="A111" i="3"/>
  <c r="A110" i="3"/>
  <c r="A109" i="3"/>
  <c r="C109" i="3" s="1"/>
  <c r="A108" i="3"/>
  <c r="A106" i="3"/>
  <c r="C106" i="3" s="1"/>
  <c r="A105" i="3"/>
  <c r="B105" i="3" s="1"/>
  <c r="A104" i="3"/>
  <c r="A103" i="3"/>
  <c r="C103" i="3" s="1"/>
  <c r="A102" i="3"/>
  <c r="A101" i="3"/>
  <c r="A100" i="3"/>
  <c r="C100" i="3" s="1"/>
  <c r="A99" i="3"/>
  <c r="I99" i="3" s="1"/>
  <c r="A98" i="3"/>
  <c r="C98" i="3" s="1"/>
  <c r="A95" i="3"/>
  <c r="A94" i="3"/>
  <c r="I94" i="3" s="1"/>
  <c r="A93" i="3"/>
  <c r="C93" i="3" s="1"/>
  <c r="A92" i="3"/>
  <c r="A91" i="3"/>
  <c r="A90" i="3"/>
  <c r="C90" i="3" s="1"/>
  <c r="A89" i="3"/>
  <c r="A87" i="3"/>
  <c r="C87" i="3" s="1"/>
  <c r="A86" i="3"/>
  <c r="A85" i="3"/>
  <c r="A84" i="3"/>
  <c r="C84" i="3" s="1"/>
  <c r="A83" i="3"/>
  <c r="A82" i="3"/>
  <c r="A81" i="3"/>
  <c r="C81" i="3" s="1"/>
  <c r="I80" i="3"/>
  <c r="A80" i="3"/>
  <c r="A79" i="3"/>
  <c r="C79" i="3" s="1"/>
  <c r="A78" i="3"/>
  <c r="I77" i="3"/>
  <c r="A77" i="3"/>
  <c r="A76" i="3"/>
  <c r="C76" i="3" s="1"/>
  <c r="A74" i="3"/>
  <c r="A73" i="3"/>
  <c r="A71" i="3"/>
  <c r="C71" i="3" s="1"/>
  <c r="A70" i="3"/>
  <c r="A69" i="3"/>
  <c r="C69" i="3" s="1"/>
  <c r="A68" i="3"/>
  <c r="B68" i="3" s="1"/>
  <c r="A67" i="3"/>
  <c r="A66" i="3"/>
  <c r="C66" i="3" s="1"/>
  <c r="A65" i="3"/>
  <c r="A64" i="3"/>
  <c r="A63" i="3"/>
  <c r="C63" i="3" s="1"/>
  <c r="A62" i="3"/>
  <c r="I62" i="3" s="1"/>
  <c r="A61" i="3"/>
  <c r="C61" i="3" s="1"/>
  <c r="A60" i="3"/>
  <c r="B60" i="3" s="1"/>
  <c r="A59" i="3"/>
  <c r="I59" i="3" s="1"/>
  <c r="A58" i="3"/>
  <c r="C58" i="3" s="1"/>
  <c r="A57" i="3"/>
  <c r="A56" i="3"/>
  <c r="A55" i="3"/>
  <c r="C55" i="3" s="1"/>
  <c r="A54" i="3"/>
  <c r="A53" i="3"/>
  <c r="C53" i="3" s="1"/>
  <c r="A52" i="3"/>
  <c r="B52" i="3" s="1"/>
  <c r="A51" i="3"/>
  <c r="A50" i="3"/>
  <c r="C50" i="3" s="1"/>
  <c r="A48" i="3"/>
  <c r="A47" i="3"/>
  <c r="A45" i="3"/>
  <c r="C45" i="3" s="1"/>
  <c r="A44" i="3"/>
  <c r="C44" i="3" s="1"/>
  <c r="A42" i="3"/>
  <c r="A41" i="3"/>
  <c r="A39" i="3"/>
  <c r="C39" i="3" s="1"/>
  <c r="A38" i="3"/>
  <c r="A36" i="3"/>
  <c r="A35" i="3"/>
  <c r="A33" i="3"/>
  <c r="C33" i="3" s="1"/>
  <c r="A32" i="3"/>
  <c r="A31" i="3"/>
  <c r="A30" i="3"/>
  <c r="A29" i="3"/>
  <c r="C29" i="3" s="1"/>
  <c r="A28" i="3"/>
  <c r="I28" i="3" s="1"/>
  <c r="A27" i="3"/>
  <c r="B27" i="3" s="1"/>
  <c r="A25" i="3"/>
  <c r="A24" i="3"/>
  <c r="A23" i="3"/>
  <c r="A22" i="3"/>
  <c r="I22" i="3" s="1"/>
  <c r="A21" i="3"/>
  <c r="A20" i="3"/>
  <c r="A19" i="3"/>
  <c r="A18" i="3"/>
  <c r="A17" i="3"/>
  <c r="A16" i="3"/>
  <c r="A15" i="3"/>
  <c r="A14" i="3"/>
  <c r="C14" i="3" s="1"/>
  <c r="A13" i="3"/>
  <c r="A12" i="3"/>
  <c r="A11" i="3"/>
  <c r="C11" i="3" s="1"/>
  <c r="A10" i="3"/>
  <c r="A9" i="3"/>
  <c r="A8" i="3"/>
  <c r="C8" i="3" s="1"/>
  <c r="B8" i="3" l="1"/>
  <c r="B157" i="3"/>
  <c r="B141" i="3"/>
  <c r="B109" i="3"/>
  <c r="B53" i="3"/>
  <c r="B185" i="3"/>
  <c r="B121" i="3"/>
  <c r="B93" i="3"/>
  <c r="B69" i="3"/>
  <c r="I148" i="3"/>
  <c r="B81" i="3"/>
  <c r="B61" i="3"/>
  <c r="B45" i="3"/>
  <c r="I9" i="3"/>
  <c r="C9" i="3"/>
  <c r="B9" i="3"/>
  <c r="I13" i="3"/>
  <c r="C13" i="3"/>
  <c r="B13" i="3"/>
  <c r="C51" i="3"/>
  <c r="B51" i="3"/>
  <c r="C54" i="3"/>
  <c r="B54" i="3"/>
  <c r="C57" i="3"/>
  <c r="B57" i="3"/>
  <c r="C67" i="3"/>
  <c r="B67" i="3"/>
  <c r="C70" i="3"/>
  <c r="B70" i="3"/>
  <c r="C74" i="3"/>
  <c r="B74" i="3"/>
  <c r="C85" i="3"/>
  <c r="B85" i="3"/>
  <c r="C89" i="3"/>
  <c r="B89" i="3"/>
  <c r="C92" i="3"/>
  <c r="B92" i="3"/>
  <c r="C104" i="3"/>
  <c r="B104" i="3"/>
  <c r="C108" i="3"/>
  <c r="B108" i="3"/>
  <c r="C111" i="3"/>
  <c r="B111" i="3"/>
  <c r="C127" i="3"/>
  <c r="B127" i="3"/>
  <c r="C132" i="3"/>
  <c r="B132" i="3"/>
  <c r="C135" i="3"/>
  <c r="B135" i="3"/>
  <c r="I139" i="3"/>
  <c r="C139" i="3"/>
  <c r="B139" i="3"/>
  <c r="C142" i="3"/>
  <c r="B142" i="3"/>
  <c r="I179" i="3"/>
  <c r="C179" i="3"/>
  <c r="B179" i="3"/>
  <c r="I47" i="3"/>
  <c r="C47" i="3"/>
  <c r="B47" i="3"/>
  <c r="I51" i="3"/>
  <c r="I64" i="3"/>
  <c r="C64" i="3"/>
  <c r="B64" i="3"/>
  <c r="I67" i="3"/>
  <c r="I70" i="3"/>
  <c r="I82" i="3"/>
  <c r="C82" i="3"/>
  <c r="B82" i="3"/>
  <c r="I85" i="3"/>
  <c r="I89" i="3"/>
  <c r="I104" i="3"/>
  <c r="I108" i="3"/>
  <c r="C15" i="3"/>
  <c r="B15" i="3"/>
  <c r="C19" i="3"/>
  <c r="B19" i="3"/>
  <c r="C23" i="3"/>
  <c r="B23" i="3"/>
  <c r="C28" i="3"/>
  <c r="B28" i="3"/>
  <c r="I31" i="3"/>
  <c r="C31" i="3"/>
  <c r="B31" i="3"/>
  <c r="I36" i="3"/>
  <c r="C36" i="3"/>
  <c r="B36" i="3"/>
  <c r="I42" i="3"/>
  <c r="C42" i="3"/>
  <c r="B42" i="3"/>
  <c r="C48" i="3"/>
  <c r="B48" i="3"/>
  <c r="C59" i="3"/>
  <c r="B59" i="3"/>
  <c r="C62" i="3"/>
  <c r="B62" i="3"/>
  <c r="C65" i="3"/>
  <c r="B65" i="3"/>
  <c r="C77" i="3"/>
  <c r="B77" i="3"/>
  <c r="C80" i="3"/>
  <c r="B80" i="3"/>
  <c r="C83" i="3"/>
  <c r="B83" i="3"/>
  <c r="C94" i="3"/>
  <c r="B94" i="3"/>
  <c r="C99" i="3"/>
  <c r="B99" i="3"/>
  <c r="C102" i="3"/>
  <c r="B102" i="3"/>
  <c r="C113" i="3"/>
  <c r="B113" i="3"/>
  <c r="C116" i="3"/>
  <c r="B116" i="3"/>
  <c r="C125" i="3"/>
  <c r="I125" i="3"/>
  <c r="B125" i="3"/>
  <c r="I145" i="3"/>
  <c r="C145" i="3"/>
  <c r="B145" i="3"/>
  <c r="C152" i="3"/>
  <c r="B152" i="3"/>
  <c r="C159" i="3"/>
  <c r="B159" i="3"/>
  <c r="I164" i="3"/>
  <c r="C164" i="3"/>
  <c r="B164" i="3"/>
  <c r="I168" i="3"/>
  <c r="C168" i="3"/>
  <c r="B168" i="3"/>
  <c r="I172" i="3"/>
  <c r="C172" i="3"/>
  <c r="B172" i="3"/>
  <c r="C10" i="3"/>
  <c r="B10" i="3"/>
  <c r="I10" i="3"/>
  <c r="I41" i="3"/>
  <c r="C41" i="3"/>
  <c r="B41" i="3"/>
  <c r="I54" i="3"/>
  <c r="I101" i="3"/>
  <c r="C101" i="3"/>
  <c r="B101" i="3"/>
  <c r="C119" i="3"/>
  <c r="B119" i="3"/>
  <c r="I123" i="3"/>
  <c r="C123" i="3"/>
  <c r="B123" i="3"/>
  <c r="I129" i="3"/>
  <c r="C129" i="3"/>
  <c r="B129" i="3"/>
  <c r="C176" i="3"/>
  <c r="B176" i="3"/>
  <c r="C12" i="3"/>
  <c r="B12" i="3"/>
  <c r="C16" i="3"/>
  <c r="B16" i="3"/>
  <c r="C20" i="3"/>
  <c r="B20" i="3"/>
  <c r="C24" i="3"/>
  <c r="B24" i="3"/>
  <c r="C32" i="3"/>
  <c r="B32" i="3"/>
  <c r="C38" i="3"/>
  <c r="B38" i="3"/>
  <c r="I38" i="3"/>
  <c r="I56" i="3"/>
  <c r="C56" i="3"/>
  <c r="B56" i="3"/>
  <c r="I73" i="3"/>
  <c r="C73" i="3"/>
  <c r="B73" i="3"/>
  <c r="I91" i="3"/>
  <c r="C91" i="3"/>
  <c r="B91" i="3"/>
  <c r="I110" i="3"/>
  <c r="C110" i="3"/>
  <c r="B110" i="3"/>
  <c r="C131" i="3"/>
  <c r="B131" i="3"/>
  <c r="C138" i="3"/>
  <c r="B138" i="3"/>
  <c r="I146" i="3"/>
  <c r="C146" i="3"/>
  <c r="B146" i="3"/>
  <c r="I149" i="3"/>
  <c r="C149" i="3"/>
  <c r="B149" i="3"/>
  <c r="I153" i="3"/>
  <c r="C153" i="3"/>
  <c r="B153" i="3"/>
  <c r="I159" i="3"/>
  <c r="C165" i="3"/>
  <c r="B165" i="3"/>
  <c r="I187" i="3"/>
  <c r="I25" i="3"/>
  <c r="C25" i="3"/>
  <c r="I95" i="3"/>
  <c r="C95" i="3"/>
  <c r="I161" i="3"/>
  <c r="C161" i="3"/>
  <c r="I166" i="3"/>
  <c r="C166" i="3"/>
  <c r="I170" i="3"/>
  <c r="C170" i="3"/>
  <c r="I174" i="3"/>
  <c r="I182" i="3"/>
  <c r="C182" i="3"/>
  <c r="I188" i="3"/>
  <c r="C188" i="3"/>
  <c r="B11" i="3"/>
  <c r="B188" i="3"/>
  <c r="B156" i="3"/>
  <c r="B148" i="3"/>
  <c r="B136" i="3"/>
  <c r="B112" i="3"/>
  <c r="B100" i="3"/>
  <c r="B84" i="3"/>
  <c r="B76" i="3"/>
  <c r="B44" i="3"/>
  <c r="I169" i="3"/>
  <c r="C169" i="3"/>
  <c r="I177" i="3"/>
  <c r="C177" i="3"/>
  <c r="I184" i="3"/>
  <c r="C184" i="3"/>
  <c r="B181" i="3"/>
  <c r="B177" i="3"/>
  <c r="B169" i="3"/>
  <c r="I17" i="3"/>
  <c r="C17" i="3"/>
  <c r="I21" i="3"/>
  <c r="C21" i="3"/>
  <c r="I52" i="3"/>
  <c r="C52" i="3"/>
  <c r="I60" i="3"/>
  <c r="C60" i="3"/>
  <c r="I68" i="3"/>
  <c r="C68" i="3"/>
  <c r="I78" i="3"/>
  <c r="C78" i="3"/>
  <c r="I86" i="3"/>
  <c r="C86" i="3"/>
  <c r="I105" i="3"/>
  <c r="C105" i="3"/>
  <c r="I114" i="3"/>
  <c r="C114" i="3"/>
  <c r="I133" i="3"/>
  <c r="C133" i="3"/>
  <c r="I140" i="3"/>
  <c r="C140" i="3"/>
  <c r="I14" i="3"/>
  <c r="I18" i="3"/>
  <c r="C18" i="3"/>
  <c r="I27" i="3"/>
  <c r="C27" i="3"/>
  <c r="I30" i="3"/>
  <c r="C30" i="3"/>
  <c r="I35" i="3"/>
  <c r="C35" i="3"/>
  <c r="I50" i="3"/>
  <c r="I55" i="3"/>
  <c r="I58" i="3"/>
  <c r="I63" i="3"/>
  <c r="I66" i="3"/>
  <c r="I71" i="3"/>
  <c r="I76" i="3"/>
  <c r="I81" i="3"/>
  <c r="I84" i="3"/>
  <c r="I90" i="3"/>
  <c r="I93" i="3"/>
  <c r="I100" i="3"/>
  <c r="I103" i="3"/>
  <c r="I109" i="3"/>
  <c r="I112" i="3"/>
  <c r="I118" i="3"/>
  <c r="I130" i="3"/>
  <c r="I137" i="3"/>
  <c r="C137" i="3"/>
  <c r="I143" i="3"/>
  <c r="I167" i="3"/>
  <c r="C167" i="3"/>
  <c r="I171" i="3"/>
  <c r="C171" i="3"/>
  <c r="I175" i="3"/>
  <c r="C175" i="3"/>
  <c r="I178" i="3"/>
  <c r="I186" i="3"/>
  <c r="C186" i="3"/>
  <c r="B30" i="3"/>
  <c r="B22" i="3"/>
  <c r="B18" i="3"/>
  <c r="B14" i="3"/>
  <c r="B187" i="3"/>
  <c r="B183" i="3"/>
  <c r="B175" i="3"/>
  <c r="B171" i="3"/>
  <c r="B167" i="3"/>
  <c r="B163" i="3"/>
  <c r="B151" i="3"/>
  <c r="B147" i="3"/>
  <c r="B143" i="3"/>
  <c r="B115" i="3"/>
  <c r="B103" i="3"/>
  <c r="B95" i="3"/>
  <c r="B87" i="3"/>
  <c r="B79" i="3"/>
  <c r="B71" i="3"/>
  <c r="B63" i="3"/>
  <c r="B55" i="3"/>
  <c r="B39" i="3"/>
  <c r="B35" i="3"/>
  <c r="B33" i="3"/>
  <c r="B29" i="3"/>
  <c r="B25" i="3"/>
  <c r="B21" i="3"/>
  <c r="B17" i="3"/>
  <c r="B186" i="3"/>
  <c r="B182" i="3"/>
  <c r="B178" i="3"/>
  <c r="B174" i="3"/>
  <c r="B170" i="3"/>
  <c r="B166" i="3"/>
  <c r="B150" i="3"/>
  <c r="B134" i="3"/>
  <c r="B130" i="3"/>
  <c r="B126" i="3"/>
  <c r="B122" i="3"/>
  <c r="B118" i="3"/>
  <c r="B114" i="3"/>
  <c r="B106" i="3"/>
  <c r="B98" i="3"/>
  <c r="B90" i="3"/>
  <c r="B86" i="3"/>
  <c r="B78" i="3"/>
  <c r="B66" i="3"/>
  <c r="B58" i="3"/>
  <c r="B50" i="3"/>
  <c r="I20" i="3"/>
  <c r="I15" i="3"/>
  <c r="I23" i="3"/>
  <c r="I53" i="3"/>
  <c r="I8" i="3"/>
  <c r="I12" i="3"/>
  <c r="I16" i="3"/>
  <c r="I24" i="3"/>
  <c r="I11" i="3"/>
  <c r="I19" i="3"/>
  <c r="I32" i="3"/>
  <c r="I44" i="3"/>
  <c r="I33" i="3"/>
  <c r="I131" i="3"/>
  <c r="I151" i="3"/>
  <c r="I29" i="3"/>
  <c r="I39" i="3"/>
  <c r="I45" i="3"/>
  <c r="I48" i="3"/>
  <c r="I57" i="3"/>
  <c r="I61" i="3"/>
  <c r="I65" i="3"/>
  <c r="I69" i="3"/>
  <c r="I74" i="3"/>
  <c r="I79" i="3"/>
  <c r="I83" i="3"/>
  <c r="I87" i="3"/>
  <c r="I92" i="3"/>
  <c r="I98" i="3"/>
  <c r="I102" i="3"/>
  <c r="I106" i="3"/>
  <c r="I111" i="3"/>
  <c r="I115" i="3"/>
  <c r="I126" i="3"/>
  <c r="I132" i="3"/>
  <c r="I185" i="3"/>
  <c r="I121" i="3"/>
  <c r="I127" i="3"/>
  <c r="I136" i="3"/>
  <c r="I147" i="3"/>
  <c r="I163" i="3"/>
  <c r="I181" i="3"/>
  <c r="I122" i="3"/>
  <c r="I135" i="3"/>
  <c r="I152" i="3"/>
  <c r="I165" i="3"/>
  <c r="I176" i="3"/>
  <c r="I138" i="3"/>
  <c r="I142" i="3"/>
  <c r="I156" i="3"/>
  <c r="I150" i="3"/>
  <c r="I157" i="3"/>
  <c r="M24" i="2" l="1"/>
  <c r="M21" i="2"/>
  <c r="P21" i="2" s="1"/>
  <c r="M25" i="2"/>
  <c r="M29" i="2"/>
  <c r="M28" i="2"/>
  <c r="M22" i="2"/>
  <c r="M26" i="2"/>
  <c r="M27" i="2"/>
  <c r="M23" i="2"/>
  <c r="K20" i="2"/>
  <c r="K26" i="2"/>
  <c r="K29" i="2"/>
  <c r="K23" i="2"/>
  <c r="K22" i="2"/>
  <c r="K25" i="2"/>
  <c r="K28" i="2"/>
  <c r="K21" i="2"/>
  <c r="K24" i="2"/>
  <c r="K27" i="2"/>
  <c r="A6" i="3"/>
  <c r="D322" i="1" l="1"/>
  <c r="D161" i="3" s="1"/>
  <c r="E322" i="1"/>
  <c r="E161" i="3" s="1"/>
  <c r="F322" i="1"/>
  <c r="F161" i="3" s="1"/>
  <c r="G322" i="1"/>
  <c r="G161" i="3" s="1"/>
  <c r="H322" i="1"/>
  <c r="H161" i="3" s="1"/>
  <c r="H376" i="1" l="1"/>
  <c r="H188" i="3" s="1"/>
  <c r="G376" i="1"/>
  <c r="G188" i="3" s="1"/>
  <c r="F376" i="1"/>
  <c r="F188" i="3" s="1"/>
  <c r="E376" i="1"/>
  <c r="E188" i="3" s="1"/>
  <c r="D376" i="1"/>
  <c r="D188" i="3" s="1"/>
  <c r="H374" i="1"/>
  <c r="H187" i="3" s="1"/>
  <c r="G374" i="1"/>
  <c r="G187" i="3" s="1"/>
  <c r="F374" i="1"/>
  <c r="F187" i="3" s="1"/>
  <c r="E374" i="1"/>
  <c r="E187" i="3" s="1"/>
  <c r="D374" i="1"/>
  <c r="D187" i="3" s="1"/>
  <c r="H372" i="1"/>
  <c r="H186" i="3" s="1"/>
  <c r="G372" i="1"/>
  <c r="G186" i="3" s="1"/>
  <c r="F372" i="1"/>
  <c r="F186" i="3" s="1"/>
  <c r="E372" i="1"/>
  <c r="E186" i="3" s="1"/>
  <c r="D372" i="1"/>
  <c r="D186" i="3" s="1"/>
  <c r="H370" i="1"/>
  <c r="H185" i="3" s="1"/>
  <c r="G370" i="1"/>
  <c r="G185" i="3" s="1"/>
  <c r="F370" i="1"/>
  <c r="F185" i="3" s="1"/>
  <c r="E370" i="1"/>
  <c r="E185" i="3" s="1"/>
  <c r="D370" i="1"/>
  <c r="D185" i="3" s="1"/>
  <c r="H368" i="1"/>
  <c r="H184" i="3" s="1"/>
  <c r="G368" i="1"/>
  <c r="G184" i="3" s="1"/>
  <c r="F368" i="1"/>
  <c r="F184" i="3" s="1"/>
  <c r="E368" i="1"/>
  <c r="E184" i="3" s="1"/>
  <c r="D368" i="1"/>
  <c r="D184" i="3" s="1"/>
  <c r="H366" i="1"/>
  <c r="H183" i="3" s="1"/>
  <c r="G366" i="1"/>
  <c r="G183" i="3" s="1"/>
  <c r="F366" i="1"/>
  <c r="F183" i="3" s="1"/>
  <c r="E366" i="1"/>
  <c r="E183" i="3" s="1"/>
  <c r="D366" i="1"/>
  <c r="D183" i="3" s="1"/>
  <c r="H364" i="1"/>
  <c r="H182" i="3" s="1"/>
  <c r="G364" i="1"/>
  <c r="G182" i="3" s="1"/>
  <c r="F364" i="1"/>
  <c r="F182" i="3" s="1"/>
  <c r="E364" i="1"/>
  <c r="E182" i="3" s="1"/>
  <c r="D364" i="1"/>
  <c r="D182" i="3" s="1"/>
  <c r="H362" i="1"/>
  <c r="H181" i="3" s="1"/>
  <c r="G362" i="1"/>
  <c r="G181" i="3" s="1"/>
  <c r="F362" i="1"/>
  <c r="F181" i="3" s="1"/>
  <c r="E362" i="1"/>
  <c r="E181" i="3" s="1"/>
  <c r="D362" i="1"/>
  <c r="D181" i="3" s="1"/>
  <c r="H358" i="1"/>
  <c r="H179" i="3" s="1"/>
  <c r="G358" i="1"/>
  <c r="G179" i="3" s="1"/>
  <c r="F358" i="1"/>
  <c r="F179" i="3" s="1"/>
  <c r="E358" i="1"/>
  <c r="E179" i="3" s="1"/>
  <c r="D358" i="1"/>
  <c r="D179" i="3" s="1"/>
  <c r="H356" i="1"/>
  <c r="H178" i="3" s="1"/>
  <c r="G356" i="1"/>
  <c r="G178" i="3" s="1"/>
  <c r="F356" i="1"/>
  <c r="F178" i="3" s="1"/>
  <c r="E356" i="1"/>
  <c r="E178" i="3" s="1"/>
  <c r="D356" i="1"/>
  <c r="D178" i="3" s="1"/>
  <c r="H354" i="1"/>
  <c r="H177" i="3" s="1"/>
  <c r="G354" i="1"/>
  <c r="G177" i="3" s="1"/>
  <c r="F354" i="1"/>
  <c r="F177" i="3" s="1"/>
  <c r="E354" i="1"/>
  <c r="E177" i="3" s="1"/>
  <c r="D354" i="1"/>
  <c r="D177" i="3" s="1"/>
  <c r="H352" i="1"/>
  <c r="H176" i="3" s="1"/>
  <c r="G352" i="1"/>
  <c r="G176" i="3" s="1"/>
  <c r="F352" i="1"/>
  <c r="F176" i="3" s="1"/>
  <c r="E352" i="1"/>
  <c r="E176" i="3" s="1"/>
  <c r="D352" i="1"/>
  <c r="D176" i="3" s="1"/>
  <c r="H350" i="1"/>
  <c r="H175" i="3" s="1"/>
  <c r="G350" i="1"/>
  <c r="G175" i="3" s="1"/>
  <c r="F350" i="1"/>
  <c r="F175" i="3" s="1"/>
  <c r="E350" i="1"/>
  <c r="E175" i="3" s="1"/>
  <c r="D350" i="1"/>
  <c r="D175" i="3" s="1"/>
  <c r="H348" i="1"/>
  <c r="H174" i="3" s="1"/>
  <c r="G348" i="1"/>
  <c r="G174" i="3" s="1"/>
  <c r="F348" i="1"/>
  <c r="F174" i="3" s="1"/>
  <c r="E348" i="1"/>
  <c r="E174" i="3" s="1"/>
  <c r="D348" i="1"/>
  <c r="D174" i="3" s="1"/>
  <c r="H344" i="1"/>
  <c r="H172" i="3" s="1"/>
  <c r="G344" i="1"/>
  <c r="G172" i="3" s="1"/>
  <c r="F344" i="1"/>
  <c r="F172" i="3" s="1"/>
  <c r="E344" i="1"/>
  <c r="E172" i="3" s="1"/>
  <c r="D344" i="1"/>
  <c r="D172" i="3" s="1"/>
  <c r="H342" i="1"/>
  <c r="H171" i="3" s="1"/>
  <c r="G342" i="1"/>
  <c r="G171" i="3" s="1"/>
  <c r="F342" i="1"/>
  <c r="F171" i="3" s="1"/>
  <c r="E342" i="1"/>
  <c r="E171" i="3" s="1"/>
  <c r="D342" i="1"/>
  <c r="D171" i="3" s="1"/>
  <c r="H340" i="1"/>
  <c r="H170" i="3" s="1"/>
  <c r="G340" i="1"/>
  <c r="G170" i="3" s="1"/>
  <c r="F340" i="1"/>
  <c r="F170" i="3" s="1"/>
  <c r="E340" i="1"/>
  <c r="E170" i="3" s="1"/>
  <c r="D340" i="1"/>
  <c r="D170" i="3" s="1"/>
  <c r="H338" i="1"/>
  <c r="H169" i="3" s="1"/>
  <c r="G338" i="1"/>
  <c r="G169" i="3" s="1"/>
  <c r="F338" i="1"/>
  <c r="F169" i="3" s="1"/>
  <c r="E338" i="1"/>
  <c r="E169" i="3" s="1"/>
  <c r="D338" i="1"/>
  <c r="D169" i="3" s="1"/>
  <c r="H336" i="1"/>
  <c r="H168" i="3" s="1"/>
  <c r="G336" i="1"/>
  <c r="G168" i="3" s="1"/>
  <c r="F336" i="1"/>
  <c r="F168" i="3" s="1"/>
  <c r="E336" i="1"/>
  <c r="E168" i="3" s="1"/>
  <c r="D336" i="1"/>
  <c r="D168" i="3" s="1"/>
  <c r="H334" i="1"/>
  <c r="H167" i="3" s="1"/>
  <c r="G334" i="1"/>
  <c r="G167" i="3" s="1"/>
  <c r="F334" i="1"/>
  <c r="F167" i="3" s="1"/>
  <c r="E334" i="1"/>
  <c r="E167" i="3" s="1"/>
  <c r="D334" i="1"/>
  <c r="D167" i="3" s="1"/>
  <c r="H332" i="1"/>
  <c r="H166" i="3" s="1"/>
  <c r="G332" i="1"/>
  <c r="G166" i="3" s="1"/>
  <c r="F332" i="1"/>
  <c r="F166" i="3" s="1"/>
  <c r="E332" i="1"/>
  <c r="E166" i="3" s="1"/>
  <c r="D332" i="1"/>
  <c r="D166" i="3" s="1"/>
  <c r="H330" i="1"/>
  <c r="H165" i="3" s="1"/>
  <c r="G330" i="1"/>
  <c r="G165" i="3" s="1"/>
  <c r="F330" i="1"/>
  <c r="F165" i="3" s="1"/>
  <c r="E330" i="1"/>
  <c r="E165" i="3" s="1"/>
  <c r="D330" i="1"/>
  <c r="D165" i="3" s="1"/>
  <c r="H328" i="1"/>
  <c r="H164" i="3" s="1"/>
  <c r="G328" i="1"/>
  <c r="G164" i="3" s="1"/>
  <c r="F328" i="1"/>
  <c r="F164" i="3" s="1"/>
  <c r="E328" i="1"/>
  <c r="E164" i="3" s="1"/>
  <c r="D328" i="1"/>
  <c r="D164" i="3" s="1"/>
  <c r="H326" i="1"/>
  <c r="H163" i="3" s="1"/>
  <c r="G326" i="1"/>
  <c r="G163" i="3" s="1"/>
  <c r="F326" i="1"/>
  <c r="F163" i="3" s="1"/>
  <c r="E326" i="1"/>
  <c r="E163" i="3" s="1"/>
  <c r="D326" i="1"/>
  <c r="D163" i="3" s="1"/>
  <c r="H318" i="1"/>
  <c r="H159" i="3" s="1"/>
  <c r="G318" i="1"/>
  <c r="G159" i="3" s="1"/>
  <c r="F318" i="1"/>
  <c r="F159" i="3" s="1"/>
  <c r="E318" i="1"/>
  <c r="E159" i="3" s="1"/>
  <c r="D318" i="1"/>
  <c r="D159" i="3" s="1"/>
  <c r="H314" i="1"/>
  <c r="H157" i="3" s="1"/>
  <c r="G314" i="1"/>
  <c r="G157" i="3" s="1"/>
  <c r="F314" i="1"/>
  <c r="F157" i="3" s="1"/>
  <c r="E314" i="1"/>
  <c r="E157" i="3" s="1"/>
  <c r="D314" i="1"/>
  <c r="D157" i="3" s="1"/>
  <c r="H312" i="1"/>
  <c r="H156" i="3" s="1"/>
  <c r="G312" i="1"/>
  <c r="G156" i="3" s="1"/>
  <c r="F312" i="1"/>
  <c r="F156" i="3" s="1"/>
  <c r="E312" i="1"/>
  <c r="E156" i="3" s="1"/>
  <c r="D312" i="1"/>
  <c r="D156" i="3" s="1"/>
  <c r="H306" i="1"/>
  <c r="H153" i="3" s="1"/>
  <c r="G306" i="1"/>
  <c r="G153" i="3" s="1"/>
  <c r="F306" i="1"/>
  <c r="F153" i="3" s="1"/>
  <c r="E306" i="1"/>
  <c r="E153" i="3" s="1"/>
  <c r="D306" i="1"/>
  <c r="D153" i="3" s="1"/>
  <c r="H304" i="1"/>
  <c r="H152" i="3" s="1"/>
  <c r="G304" i="1"/>
  <c r="G152" i="3" s="1"/>
  <c r="F304" i="1"/>
  <c r="F152" i="3" s="1"/>
  <c r="E304" i="1"/>
  <c r="E152" i="3" s="1"/>
  <c r="D304" i="1"/>
  <c r="D152" i="3" s="1"/>
  <c r="H302" i="1"/>
  <c r="H151" i="3" s="1"/>
  <c r="G302" i="1"/>
  <c r="G151" i="3" s="1"/>
  <c r="F302" i="1"/>
  <c r="F151" i="3" s="1"/>
  <c r="E302" i="1"/>
  <c r="E151" i="3" s="1"/>
  <c r="D302" i="1"/>
  <c r="D151" i="3" s="1"/>
  <c r="H300" i="1"/>
  <c r="H150" i="3" s="1"/>
  <c r="G300" i="1"/>
  <c r="G150" i="3" s="1"/>
  <c r="F300" i="1"/>
  <c r="F150" i="3" s="1"/>
  <c r="E300" i="1"/>
  <c r="E150" i="3" s="1"/>
  <c r="D300" i="1"/>
  <c r="D150" i="3" s="1"/>
  <c r="H298" i="1"/>
  <c r="H149" i="3" s="1"/>
  <c r="G298" i="1"/>
  <c r="G149" i="3" s="1"/>
  <c r="F298" i="1"/>
  <c r="F149" i="3" s="1"/>
  <c r="E298" i="1"/>
  <c r="E149" i="3" s="1"/>
  <c r="D298" i="1"/>
  <c r="D149" i="3" s="1"/>
  <c r="H296" i="1"/>
  <c r="H148" i="3" s="1"/>
  <c r="G296" i="1"/>
  <c r="G148" i="3" s="1"/>
  <c r="F296" i="1"/>
  <c r="F148" i="3" s="1"/>
  <c r="E296" i="1"/>
  <c r="E148" i="3" s="1"/>
  <c r="D296" i="1"/>
  <c r="D148" i="3" s="1"/>
  <c r="H294" i="1"/>
  <c r="H147" i="3" s="1"/>
  <c r="G294" i="1"/>
  <c r="G147" i="3" s="1"/>
  <c r="F294" i="1"/>
  <c r="F147" i="3" s="1"/>
  <c r="E294" i="1"/>
  <c r="E147" i="3" s="1"/>
  <c r="D294" i="1"/>
  <c r="D147" i="3" s="1"/>
  <c r="H292" i="1"/>
  <c r="H146" i="3" s="1"/>
  <c r="G292" i="1"/>
  <c r="G146" i="3" s="1"/>
  <c r="F292" i="1"/>
  <c r="F146" i="3" s="1"/>
  <c r="E292" i="1"/>
  <c r="E146" i="3" s="1"/>
  <c r="D292" i="1"/>
  <c r="D146" i="3" s="1"/>
  <c r="H290" i="1"/>
  <c r="H145" i="3" s="1"/>
  <c r="G290" i="1"/>
  <c r="G145" i="3" s="1"/>
  <c r="F290" i="1"/>
  <c r="F145" i="3" s="1"/>
  <c r="E290" i="1"/>
  <c r="E145" i="3" s="1"/>
  <c r="D290" i="1"/>
  <c r="D145" i="3" s="1"/>
  <c r="H286" i="1"/>
  <c r="H143" i="3" s="1"/>
  <c r="G286" i="1"/>
  <c r="G143" i="3" s="1"/>
  <c r="F286" i="1"/>
  <c r="F143" i="3" s="1"/>
  <c r="E286" i="1"/>
  <c r="E143" i="3" s="1"/>
  <c r="D286" i="1"/>
  <c r="D143" i="3" s="1"/>
  <c r="H284" i="1"/>
  <c r="H142" i="3" s="1"/>
  <c r="G284" i="1"/>
  <c r="G142" i="3" s="1"/>
  <c r="F284" i="1"/>
  <c r="F142" i="3" s="1"/>
  <c r="E284" i="1"/>
  <c r="E142" i="3" s="1"/>
  <c r="D284" i="1"/>
  <c r="D142" i="3" s="1"/>
  <c r="H282" i="1"/>
  <c r="H141" i="3" s="1"/>
  <c r="G282" i="1"/>
  <c r="G141" i="3" s="1"/>
  <c r="F282" i="1"/>
  <c r="F141" i="3" s="1"/>
  <c r="E282" i="1"/>
  <c r="E141" i="3" s="1"/>
  <c r="D282" i="1"/>
  <c r="D141" i="3" s="1"/>
  <c r="H280" i="1"/>
  <c r="H140" i="3" s="1"/>
  <c r="G280" i="1"/>
  <c r="G140" i="3" s="1"/>
  <c r="F280" i="1"/>
  <c r="F140" i="3" s="1"/>
  <c r="E280" i="1"/>
  <c r="E140" i="3" s="1"/>
  <c r="D280" i="1"/>
  <c r="D140" i="3" s="1"/>
  <c r="H278" i="1"/>
  <c r="H139" i="3" s="1"/>
  <c r="G278" i="1"/>
  <c r="G139" i="3" s="1"/>
  <c r="F278" i="1"/>
  <c r="F139" i="3" s="1"/>
  <c r="E278" i="1"/>
  <c r="E139" i="3" s="1"/>
  <c r="D278" i="1"/>
  <c r="D139" i="3" s="1"/>
  <c r="H276" i="1"/>
  <c r="H138" i="3" s="1"/>
  <c r="G276" i="1"/>
  <c r="G138" i="3" s="1"/>
  <c r="F276" i="1"/>
  <c r="F138" i="3" s="1"/>
  <c r="E276" i="1"/>
  <c r="E138" i="3" s="1"/>
  <c r="D276" i="1"/>
  <c r="D138" i="3" s="1"/>
  <c r="H274" i="1"/>
  <c r="H137" i="3" s="1"/>
  <c r="G274" i="1"/>
  <c r="G137" i="3" s="1"/>
  <c r="F274" i="1"/>
  <c r="F137" i="3" s="1"/>
  <c r="E274" i="1"/>
  <c r="E137" i="3" s="1"/>
  <c r="D274" i="1"/>
  <c r="D137" i="3" s="1"/>
  <c r="H272" i="1"/>
  <c r="H136" i="3" s="1"/>
  <c r="G272" i="1"/>
  <c r="G136" i="3" s="1"/>
  <c r="F272" i="1"/>
  <c r="F136" i="3" s="1"/>
  <c r="E272" i="1"/>
  <c r="E136" i="3" s="1"/>
  <c r="D272" i="1"/>
  <c r="D136" i="3" s="1"/>
  <c r="H270" i="1"/>
  <c r="H135" i="3" s="1"/>
  <c r="G270" i="1"/>
  <c r="G135" i="3" s="1"/>
  <c r="F270" i="1"/>
  <c r="F135" i="3" s="1"/>
  <c r="E270" i="1"/>
  <c r="E135" i="3" s="1"/>
  <c r="D270" i="1"/>
  <c r="D135" i="3" s="1"/>
  <c r="H268" i="1"/>
  <c r="H134" i="3" s="1"/>
  <c r="G268" i="1"/>
  <c r="G134" i="3" s="1"/>
  <c r="F268" i="1"/>
  <c r="F134" i="3" s="1"/>
  <c r="E268" i="1"/>
  <c r="E134" i="3" s="1"/>
  <c r="D268" i="1"/>
  <c r="D134" i="3" s="1"/>
  <c r="H266" i="1"/>
  <c r="H133" i="3" s="1"/>
  <c r="G266" i="1"/>
  <c r="G133" i="3" s="1"/>
  <c r="F266" i="1"/>
  <c r="F133" i="3" s="1"/>
  <c r="E266" i="1"/>
  <c r="E133" i="3" s="1"/>
  <c r="D266" i="1"/>
  <c r="D133" i="3" s="1"/>
  <c r="H264" i="1"/>
  <c r="H132" i="3" s="1"/>
  <c r="G264" i="1"/>
  <c r="G132" i="3" s="1"/>
  <c r="F264" i="1"/>
  <c r="F132" i="3" s="1"/>
  <c r="E264" i="1"/>
  <c r="E132" i="3" s="1"/>
  <c r="D264" i="1"/>
  <c r="D132" i="3" s="1"/>
  <c r="H262" i="1"/>
  <c r="H131" i="3" s="1"/>
  <c r="G262" i="1"/>
  <c r="G131" i="3" s="1"/>
  <c r="F262" i="1"/>
  <c r="F131" i="3" s="1"/>
  <c r="E262" i="1"/>
  <c r="E131" i="3" s="1"/>
  <c r="D262" i="1"/>
  <c r="D131" i="3" s="1"/>
  <c r="H260" i="1"/>
  <c r="H130" i="3" s="1"/>
  <c r="G260" i="1"/>
  <c r="G130" i="3" s="1"/>
  <c r="F260" i="1"/>
  <c r="F130" i="3" s="1"/>
  <c r="E260" i="1"/>
  <c r="E130" i="3" s="1"/>
  <c r="D260" i="1"/>
  <c r="D130" i="3" s="1"/>
  <c r="H258" i="1"/>
  <c r="H129" i="3" s="1"/>
  <c r="G258" i="1"/>
  <c r="G129" i="3" s="1"/>
  <c r="F258" i="1"/>
  <c r="F129" i="3" s="1"/>
  <c r="E258" i="1"/>
  <c r="E129" i="3" s="1"/>
  <c r="D258" i="1"/>
  <c r="D129" i="3" s="1"/>
  <c r="H254" i="1"/>
  <c r="H127" i="3" s="1"/>
  <c r="G254" i="1"/>
  <c r="G127" i="3" s="1"/>
  <c r="F254" i="1"/>
  <c r="F127" i="3" s="1"/>
  <c r="E254" i="1"/>
  <c r="E127" i="3" s="1"/>
  <c r="D254" i="1"/>
  <c r="D127" i="3" s="1"/>
  <c r="H252" i="1"/>
  <c r="H126" i="3" s="1"/>
  <c r="G252" i="1"/>
  <c r="G126" i="3" s="1"/>
  <c r="F252" i="1"/>
  <c r="F126" i="3" s="1"/>
  <c r="E252" i="1"/>
  <c r="E126" i="3" s="1"/>
  <c r="M20" i="2" s="1"/>
  <c r="P20" i="2" s="1"/>
  <c r="D252" i="1"/>
  <c r="D126" i="3" s="1"/>
  <c r="H250" i="1"/>
  <c r="H125" i="3" s="1"/>
  <c r="G250" i="1"/>
  <c r="G125" i="3" s="1"/>
  <c r="F250" i="1"/>
  <c r="F125" i="3" s="1"/>
  <c r="E250" i="1"/>
  <c r="E125" i="3" s="1"/>
  <c r="D250" i="1"/>
  <c r="D125" i="3" s="1"/>
  <c r="H246" i="1"/>
  <c r="H123" i="3" s="1"/>
  <c r="G246" i="1"/>
  <c r="G123" i="3" s="1"/>
  <c r="F246" i="1"/>
  <c r="F123" i="3" s="1"/>
  <c r="E246" i="1"/>
  <c r="E123" i="3" s="1"/>
  <c r="D246" i="1"/>
  <c r="D123" i="3" s="1"/>
  <c r="H244" i="1"/>
  <c r="H122" i="3" s="1"/>
  <c r="G244" i="1"/>
  <c r="G122" i="3" s="1"/>
  <c r="F244" i="1"/>
  <c r="F122" i="3" s="1"/>
  <c r="E244" i="1"/>
  <c r="E122" i="3" s="1"/>
  <c r="D244" i="1"/>
  <c r="D122" i="3" s="1"/>
  <c r="H242" i="1"/>
  <c r="H121" i="3" s="1"/>
  <c r="G242" i="1"/>
  <c r="G121" i="3" s="1"/>
  <c r="F242" i="1"/>
  <c r="F121" i="3" s="1"/>
  <c r="E242" i="1"/>
  <c r="E121" i="3" s="1"/>
  <c r="D242" i="1"/>
  <c r="D121" i="3" s="1"/>
  <c r="H238" i="1"/>
  <c r="H119" i="3" s="1"/>
  <c r="G238" i="1"/>
  <c r="G119" i="3" s="1"/>
  <c r="F238" i="1"/>
  <c r="F119" i="3" s="1"/>
  <c r="E238" i="1"/>
  <c r="E119" i="3" s="1"/>
  <c r="D238" i="1"/>
  <c r="D119" i="3" s="1"/>
  <c r="H236" i="1"/>
  <c r="H118" i="3" s="1"/>
  <c r="G236" i="1"/>
  <c r="G118" i="3" s="1"/>
  <c r="F236" i="1"/>
  <c r="F118" i="3" s="1"/>
  <c r="E236" i="1"/>
  <c r="E118" i="3" s="1"/>
  <c r="D236" i="1"/>
  <c r="D118" i="3" s="1"/>
  <c r="H232" i="1"/>
  <c r="H116" i="3" s="1"/>
  <c r="G232" i="1"/>
  <c r="G116" i="3" s="1"/>
  <c r="F232" i="1"/>
  <c r="F116" i="3" s="1"/>
  <c r="E232" i="1"/>
  <c r="E116" i="3" s="1"/>
  <c r="D232" i="1"/>
  <c r="D116" i="3" s="1"/>
  <c r="H230" i="1"/>
  <c r="H115" i="3" s="1"/>
  <c r="G230" i="1"/>
  <c r="G115" i="3" s="1"/>
  <c r="F230" i="1"/>
  <c r="F115" i="3" s="1"/>
  <c r="E230" i="1"/>
  <c r="E115" i="3" s="1"/>
  <c r="D230" i="1"/>
  <c r="D115" i="3" s="1"/>
  <c r="H228" i="1"/>
  <c r="H114" i="3" s="1"/>
  <c r="G228" i="1"/>
  <c r="G114" i="3" s="1"/>
  <c r="F228" i="1"/>
  <c r="F114" i="3" s="1"/>
  <c r="E228" i="1"/>
  <c r="E114" i="3" s="1"/>
  <c r="D228" i="1"/>
  <c r="D114" i="3" s="1"/>
  <c r="H226" i="1"/>
  <c r="H113" i="3" s="1"/>
  <c r="G226" i="1"/>
  <c r="G113" i="3" s="1"/>
  <c r="F226" i="1"/>
  <c r="F113" i="3" s="1"/>
  <c r="E226" i="1"/>
  <c r="E113" i="3" s="1"/>
  <c r="D226" i="1"/>
  <c r="D113" i="3" s="1"/>
  <c r="H224" i="1"/>
  <c r="H112" i="3" s="1"/>
  <c r="G224" i="1"/>
  <c r="G112" i="3" s="1"/>
  <c r="F224" i="1"/>
  <c r="F112" i="3" s="1"/>
  <c r="E224" i="1"/>
  <c r="E112" i="3" s="1"/>
  <c r="D224" i="1"/>
  <c r="D112" i="3" s="1"/>
  <c r="H222" i="1"/>
  <c r="H111" i="3" s="1"/>
  <c r="G222" i="1"/>
  <c r="G111" i="3" s="1"/>
  <c r="F222" i="1"/>
  <c r="F111" i="3" s="1"/>
  <c r="E222" i="1"/>
  <c r="E111" i="3" s="1"/>
  <c r="D222" i="1"/>
  <c r="D111" i="3" s="1"/>
  <c r="H220" i="1"/>
  <c r="H110" i="3" s="1"/>
  <c r="G220" i="1"/>
  <c r="G110" i="3" s="1"/>
  <c r="F220" i="1"/>
  <c r="F110" i="3" s="1"/>
  <c r="E220" i="1"/>
  <c r="E110" i="3" s="1"/>
  <c r="D220" i="1"/>
  <c r="D110" i="3" s="1"/>
  <c r="H218" i="1"/>
  <c r="H109" i="3" s="1"/>
  <c r="G218" i="1"/>
  <c r="G109" i="3" s="1"/>
  <c r="F218" i="1"/>
  <c r="F109" i="3" s="1"/>
  <c r="E218" i="1"/>
  <c r="E109" i="3" s="1"/>
  <c r="D218" i="1"/>
  <c r="D109" i="3" s="1"/>
  <c r="H216" i="1"/>
  <c r="H108" i="3" s="1"/>
  <c r="G216" i="1"/>
  <c r="G108" i="3" s="1"/>
  <c r="F216" i="1"/>
  <c r="F108" i="3" s="1"/>
  <c r="E216" i="1"/>
  <c r="E108" i="3" s="1"/>
  <c r="D216" i="1"/>
  <c r="D108" i="3" s="1"/>
  <c r="H212" i="1"/>
  <c r="H106" i="3" s="1"/>
  <c r="G212" i="1"/>
  <c r="G106" i="3" s="1"/>
  <c r="F212" i="1"/>
  <c r="F106" i="3" s="1"/>
  <c r="E212" i="1"/>
  <c r="E106" i="3" s="1"/>
  <c r="D212" i="1"/>
  <c r="D106" i="3" s="1"/>
  <c r="H210" i="1"/>
  <c r="H105" i="3" s="1"/>
  <c r="G210" i="1"/>
  <c r="G105" i="3" s="1"/>
  <c r="F210" i="1"/>
  <c r="F105" i="3" s="1"/>
  <c r="E210" i="1"/>
  <c r="E105" i="3" s="1"/>
  <c r="D210" i="1"/>
  <c r="D105" i="3" s="1"/>
  <c r="H208" i="1"/>
  <c r="H104" i="3" s="1"/>
  <c r="G208" i="1"/>
  <c r="G104" i="3" s="1"/>
  <c r="F208" i="1"/>
  <c r="F104" i="3" s="1"/>
  <c r="E208" i="1"/>
  <c r="E104" i="3" s="1"/>
  <c r="D208" i="1"/>
  <c r="D104" i="3" s="1"/>
  <c r="H206" i="1"/>
  <c r="H103" i="3" s="1"/>
  <c r="G206" i="1"/>
  <c r="G103" i="3" s="1"/>
  <c r="F206" i="1"/>
  <c r="F103" i="3" s="1"/>
  <c r="E206" i="1"/>
  <c r="E103" i="3" s="1"/>
  <c r="D206" i="1"/>
  <c r="D103" i="3" s="1"/>
  <c r="H204" i="1"/>
  <c r="H102" i="3" s="1"/>
  <c r="G204" i="1"/>
  <c r="G102" i="3" s="1"/>
  <c r="F204" i="1"/>
  <c r="F102" i="3" s="1"/>
  <c r="E204" i="1"/>
  <c r="E102" i="3" s="1"/>
  <c r="D204" i="1"/>
  <c r="D102" i="3" s="1"/>
  <c r="H202" i="1"/>
  <c r="H101" i="3" s="1"/>
  <c r="G202" i="1"/>
  <c r="G101" i="3" s="1"/>
  <c r="F202" i="1"/>
  <c r="F101" i="3" s="1"/>
  <c r="E202" i="1"/>
  <c r="E101" i="3" s="1"/>
  <c r="D202" i="1"/>
  <c r="D101" i="3" s="1"/>
  <c r="H200" i="1"/>
  <c r="H100" i="3" s="1"/>
  <c r="G200" i="1"/>
  <c r="G100" i="3" s="1"/>
  <c r="F200" i="1"/>
  <c r="F100" i="3" s="1"/>
  <c r="E200" i="1"/>
  <c r="E100" i="3" s="1"/>
  <c r="D200" i="1"/>
  <c r="D100" i="3" s="1"/>
  <c r="H198" i="1"/>
  <c r="H99" i="3" s="1"/>
  <c r="G198" i="1"/>
  <c r="G99" i="3" s="1"/>
  <c r="F198" i="1"/>
  <c r="F99" i="3" s="1"/>
  <c r="E198" i="1"/>
  <c r="E99" i="3" s="1"/>
  <c r="D198" i="1"/>
  <c r="D99" i="3" s="1"/>
  <c r="H196" i="1"/>
  <c r="H98" i="3" s="1"/>
  <c r="G196" i="1"/>
  <c r="G98" i="3" s="1"/>
  <c r="F196" i="1"/>
  <c r="F98" i="3" s="1"/>
  <c r="E196" i="1"/>
  <c r="E98" i="3" s="1"/>
  <c r="D196" i="1"/>
  <c r="D98" i="3" s="1"/>
  <c r="H190" i="1"/>
  <c r="H95" i="3" s="1"/>
  <c r="G190" i="1"/>
  <c r="G95" i="3" s="1"/>
  <c r="F190" i="1"/>
  <c r="F95" i="3" s="1"/>
  <c r="E190" i="1"/>
  <c r="E95" i="3" s="1"/>
  <c r="D190" i="1"/>
  <c r="D95" i="3" s="1"/>
  <c r="H188" i="1"/>
  <c r="H94" i="3" s="1"/>
  <c r="G188" i="1"/>
  <c r="G94" i="3" s="1"/>
  <c r="F188" i="1"/>
  <c r="F94" i="3" s="1"/>
  <c r="E188" i="1"/>
  <c r="E94" i="3" s="1"/>
  <c r="D188" i="1"/>
  <c r="D94" i="3" s="1"/>
  <c r="H186" i="1"/>
  <c r="H93" i="3" s="1"/>
  <c r="G186" i="1"/>
  <c r="G93" i="3" s="1"/>
  <c r="F186" i="1"/>
  <c r="F93" i="3" s="1"/>
  <c r="E186" i="1"/>
  <c r="E93" i="3" s="1"/>
  <c r="D186" i="1"/>
  <c r="D93" i="3" s="1"/>
  <c r="H184" i="1"/>
  <c r="H92" i="3" s="1"/>
  <c r="G184" i="1"/>
  <c r="G92" i="3" s="1"/>
  <c r="F184" i="1"/>
  <c r="F92" i="3" s="1"/>
  <c r="E184" i="1"/>
  <c r="E92" i="3" s="1"/>
  <c r="D184" i="1"/>
  <c r="D92" i="3" s="1"/>
  <c r="H182" i="1"/>
  <c r="H91" i="3" s="1"/>
  <c r="G182" i="1"/>
  <c r="G91" i="3" s="1"/>
  <c r="F182" i="1"/>
  <c r="F91" i="3" s="1"/>
  <c r="E182" i="1"/>
  <c r="E91" i="3" s="1"/>
  <c r="D182" i="1"/>
  <c r="D91" i="3" s="1"/>
  <c r="H180" i="1"/>
  <c r="H90" i="3" s="1"/>
  <c r="G180" i="1"/>
  <c r="G90" i="3" s="1"/>
  <c r="F180" i="1"/>
  <c r="F90" i="3" s="1"/>
  <c r="E180" i="1"/>
  <c r="E90" i="3" s="1"/>
  <c r="D180" i="1"/>
  <c r="D90" i="3" s="1"/>
  <c r="H178" i="1"/>
  <c r="H89" i="3" s="1"/>
  <c r="G178" i="1"/>
  <c r="G89" i="3" s="1"/>
  <c r="F178" i="1"/>
  <c r="F89" i="3" s="1"/>
  <c r="E178" i="1"/>
  <c r="E89" i="3" s="1"/>
  <c r="D178" i="1"/>
  <c r="D89" i="3" s="1"/>
  <c r="H174" i="1"/>
  <c r="H87" i="3" s="1"/>
  <c r="G174" i="1"/>
  <c r="G87" i="3" s="1"/>
  <c r="F174" i="1"/>
  <c r="F87" i="3" s="1"/>
  <c r="E174" i="1"/>
  <c r="E87" i="3" s="1"/>
  <c r="D174" i="1"/>
  <c r="D87" i="3" s="1"/>
  <c r="H172" i="1"/>
  <c r="H86" i="3" s="1"/>
  <c r="G172" i="1"/>
  <c r="G86" i="3" s="1"/>
  <c r="F172" i="1"/>
  <c r="F86" i="3" s="1"/>
  <c r="E172" i="1"/>
  <c r="E86" i="3" s="1"/>
  <c r="D172" i="1"/>
  <c r="D86" i="3" s="1"/>
  <c r="H170" i="1"/>
  <c r="H85" i="3" s="1"/>
  <c r="G170" i="1"/>
  <c r="G85" i="3" s="1"/>
  <c r="F170" i="1"/>
  <c r="F85" i="3" s="1"/>
  <c r="E170" i="1"/>
  <c r="E85" i="3" s="1"/>
  <c r="D170" i="1"/>
  <c r="D85" i="3" s="1"/>
  <c r="H168" i="1"/>
  <c r="H84" i="3" s="1"/>
  <c r="G168" i="1"/>
  <c r="G84" i="3" s="1"/>
  <c r="F168" i="1"/>
  <c r="F84" i="3" s="1"/>
  <c r="E168" i="1"/>
  <c r="E84" i="3" s="1"/>
  <c r="D168" i="1"/>
  <c r="D84" i="3" s="1"/>
  <c r="H166" i="1"/>
  <c r="H83" i="3" s="1"/>
  <c r="G166" i="1"/>
  <c r="G83" i="3" s="1"/>
  <c r="F166" i="1"/>
  <c r="F83" i="3" s="1"/>
  <c r="E166" i="1"/>
  <c r="E83" i="3" s="1"/>
  <c r="D166" i="1"/>
  <c r="D83" i="3" s="1"/>
  <c r="H164" i="1"/>
  <c r="H82" i="3" s="1"/>
  <c r="G164" i="1"/>
  <c r="G82" i="3" s="1"/>
  <c r="F164" i="1"/>
  <c r="F82" i="3" s="1"/>
  <c r="E164" i="1"/>
  <c r="E82" i="3" s="1"/>
  <c r="D164" i="1"/>
  <c r="D82" i="3" s="1"/>
  <c r="H162" i="1"/>
  <c r="H81" i="3" s="1"/>
  <c r="G162" i="1"/>
  <c r="G81" i="3" s="1"/>
  <c r="F162" i="1"/>
  <c r="F81" i="3" s="1"/>
  <c r="E162" i="1"/>
  <c r="E81" i="3" s="1"/>
  <c r="D162" i="1"/>
  <c r="D81" i="3" s="1"/>
  <c r="H160" i="1"/>
  <c r="H80" i="3" s="1"/>
  <c r="G160" i="1"/>
  <c r="G80" i="3" s="1"/>
  <c r="F160" i="1"/>
  <c r="F80" i="3" s="1"/>
  <c r="E160" i="1"/>
  <c r="E80" i="3" s="1"/>
  <c r="D160" i="1"/>
  <c r="D80" i="3" s="1"/>
  <c r="H158" i="1"/>
  <c r="H79" i="3" s="1"/>
  <c r="G158" i="1"/>
  <c r="G79" i="3" s="1"/>
  <c r="F158" i="1"/>
  <c r="F79" i="3" s="1"/>
  <c r="E158" i="1"/>
  <c r="E79" i="3" s="1"/>
  <c r="D158" i="1"/>
  <c r="D79" i="3" s="1"/>
  <c r="H156" i="1"/>
  <c r="H78" i="3" s="1"/>
  <c r="G156" i="1"/>
  <c r="G78" i="3" s="1"/>
  <c r="F156" i="1"/>
  <c r="F78" i="3" s="1"/>
  <c r="E156" i="1"/>
  <c r="E78" i="3" s="1"/>
  <c r="D156" i="1"/>
  <c r="D78" i="3" s="1"/>
  <c r="H154" i="1"/>
  <c r="H77" i="3" s="1"/>
  <c r="G154" i="1"/>
  <c r="G77" i="3" s="1"/>
  <c r="F154" i="1"/>
  <c r="F77" i="3" s="1"/>
  <c r="E154" i="1"/>
  <c r="E77" i="3" s="1"/>
  <c r="D154" i="1"/>
  <c r="D77" i="3" s="1"/>
  <c r="H152" i="1"/>
  <c r="H76" i="3" s="1"/>
  <c r="G152" i="1"/>
  <c r="G76" i="3" s="1"/>
  <c r="F152" i="1"/>
  <c r="F76" i="3" s="1"/>
  <c r="E152" i="1"/>
  <c r="E76" i="3" s="1"/>
  <c r="D152" i="1"/>
  <c r="D76" i="3" s="1"/>
  <c r="H148" i="1"/>
  <c r="H74" i="3" s="1"/>
  <c r="G148" i="1"/>
  <c r="G74" i="3" s="1"/>
  <c r="F148" i="1"/>
  <c r="F74" i="3" s="1"/>
  <c r="E148" i="1"/>
  <c r="E74" i="3" s="1"/>
  <c r="D148" i="1"/>
  <c r="D74" i="3" s="1"/>
  <c r="H146" i="1"/>
  <c r="H73" i="3" s="1"/>
  <c r="G146" i="1"/>
  <c r="G73" i="3" s="1"/>
  <c r="F146" i="1"/>
  <c r="F73" i="3" s="1"/>
  <c r="E146" i="1"/>
  <c r="E73" i="3" s="1"/>
  <c r="D146" i="1"/>
  <c r="D73" i="3" s="1"/>
  <c r="H142" i="1"/>
  <c r="H71" i="3" s="1"/>
  <c r="G142" i="1"/>
  <c r="G71" i="3" s="1"/>
  <c r="F142" i="1"/>
  <c r="F71" i="3" s="1"/>
  <c r="E142" i="1"/>
  <c r="E71" i="3" s="1"/>
  <c r="D142" i="1"/>
  <c r="D71" i="3" s="1"/>
  <c r="H140" i="1"/>
  <c r="H70" i="3" s="1"/>
  <c r="G140" i="1"/>
  <c r="G70" i="3" s="1"/>
  <c r="F140" i="1"/>
  <c r="F70" i="3" s="1"/>
  <c r="E140" i="1"/>
  <c r="E70" i="3" s="1"/>
  <c r="D140" i="1"/>
  <c r="D70" i="3" s="1"/>
  <c r="H138" i="1"/>
  <c r="H69" i="3" s="1"/>
  <c r="G138" i="1"/>
  <c r="G69" i="3" s="1"/>
  <c r="F138" i="1"/>
  <c r="F69" i="3" s="1"/>
  <c r="E138" i="1"/>
  <c r="E69" i="3" s="1"/>
  <c r="D138" i="1"/>
  <c r="D69" i="3" s="1"/>
  <c r="H136" i="1"/>
  <c r="H68" i="3" s="1"/>
  <c r="G136" i="1"/>
  <c r="G68" i="3" s="1"/>
  <c r="F136" i="1"/>
  <c r="F68" i="3" s="1"/>
  <c r="E136" i="1"/>
  <c r="E68" i="3" s="1"/>
  <c r="D136" i="1"/>
  <c r="D68" i="3" s="1"/>
  <c r="H134" i="1"/>
  <c r="H67" i="3" s="1"/>
  <c r="G134" i="1"/>
  <c r="G67" i="3" s="1"/>
  <c r="F134" i="1"/>
  <c r="F67" i="3" s="1"/>
  <c r="E134" i="1"/>
  <c r="E67" i="3" s="1"/>
  <c r="D134" i="1"/>
  <c r="D67" i="3" s="1"/>
  <c r="H132" i="1"/>
  <c r="H66" i="3" s="1"/>
  <c r="G132" i="1"/>
  <c r="G66" i="3" s="1"/>
  <c r="F132" i="1"/>
  <c r="F66" i="3" s="1"/>
  <c r="E132" i="1"/>
  <c r="E66" i="3" s="1"/>
  <c r="D132" i="1"/>
  <c r="D66" i="3" s="1"/>
  <c r="H130" i="1"/>
  <c r="H65" i="3" s="1"/>
  <c r="G130" i="1"/>
  <c r="G65" i="3" s="1"/>
  <c r="F130" i="1"/>
  <c r="F65" i="3" s="1"/>
  <c r="E130" i="1"/>
  <c r="E65" i="3" s="1"/>
  <c r="D130" i="1"/>
  <c r="D65" i="3" s="1"/>
  <c r="H128" i="1"/>
  <c r="H64" i="3" s="1"/>
  <c r="G128" i="1"/>
  <c r="G64" i="3" s="1"/>
  <c r="F128" i="1"/>
  <c r="F64" i="3" s="1"/>
  <c r="E128" i="1"/>
  <c r="E64" i="3" s="1"/>
  <c r="D128" i="1"/>
  <c r="D64" i="3" s="1"/>
  <c r="H126" i="1"/>
  <c r="H63" i="3" s="1"/>
  <c r="G126" i="1"/>
  <c r="G63" i="3" s="1"/>
  <c r="F126" i="1"/>
  <c r="F63" i="3" s="1"/>
  <c r="E126" i="1"/>
  <c r="E63" i="3" s="1"/>
  <c r="D126" i="1"/>
  <c r="D63" i="3" s="1"/>
  <c r="H124" i="1"/>
  <c r="H62" i="3" s="1"/>
  <c r="G124" i="1"/>
  <c r="G62" i="3" s="1"/>
  <c r="F124" i="1"/>
  <c r="F62" i="3" s="1"/>
  <c r="E124" i="1"/>
  <c r="E62" i="3" s="1"/>
  <c r="D124" i="1"/>
  <c r="D62" i="3" s="1"/>
  <c r="H122" i="1"/>
  <c r="H61" i="3" s="1"/>
  <c r="G122" i="1"/>
  <c r="G61" i="3" s="1"/>
  <c r="F122" i="1"/>
  <c r="F61" i="3" s="1"/>
  <c r="E122" i="1"/>
  <c r="E61" i="3" s="1"/>
  <c r="D122" i="1"/>
  <c r="D61" i="3" s="1"/>
  <c r="H120" i="1"/>
  <c r="H60" i="3" s="1"/>
  <c r="G120" i="1"/>
  <c r="G60" i="3" s="1"/>
  <c r="F120" i="1"/>
  <c r="F60" i="3" s="1"/>
  <c r="E120" i="1"/>
  <c r="E60" i="3" s="1"/>
  <c r="D120" i="1"/>
  <c r="D60" i="3" s="1"/>
  <c r="H118" i="1"/>
  <c r="H59" i="3" s="1"/>
  <c r="G118" i="1"/>
  <c r="G59" i="3" s="1"/>
  <c r="F118" i="1"/>
  <c r="F59" i="3" s="1"/>
  <c r="E118" i="1"/>
  <c r="E59" i="3" s="1"/>
  <c r="D118" i="1"/>
  <c r="D59" i="3" s="1"/>
  <c r="H116" i="1"/>
  <c r="H58" i="3" s="1"/>
  <c r="G116" i="1"/>
  <c r="G58" i="3" s="1"/>
  <c r="F116" i="1"/>
  <c r="F58" i="3" s="1"/>
  <c r="E116" i="1"/>
  <c r="E58" i="3" s="1"/>
  <c r="D116" i="1"/>
  <c r="D58" i="3" s="1"/>
  <c r="H114" i="1"/>
  <c r="H57" i="3" s="1"/>
  <c r="G114" i="1"/>
  <c r="G57" i="3" s="1"/>
  <c r="F114" i="1"/>
  <c r="F57" i="3" s="1"/>
  <c r="E114" i="1"/>
  <c r="E57" i="3" s="1"/>
  <c r="D114" i="1"/>
  <c r="D57" i="3" s="1"/>
  <c r="H112" i="1"/>
  <c r="H56" i="3" s="1"/>
  <c r="G112" i="1"/>
  <c r="G56" i="3" s="1"/>
  <c r="F112" i="1"/>
  <c r="F56" i="3" s="1"/>
  <c r="E112" i="1"/>
  <c r="E56" i="3" s="1"/>
  <c r="D112" i="1"/>
  <c r="D56" i="3" s="1"/>
  <c r="H110" i="1"/>
  <c r="H55" i="3" s="1"/>
  <c r="G110" i="1"/>
  <c r="G55" i="3" s="1"/>
  <c r="F110" i="1"/>
  <c r="F55" i="3" s="1"/>
  <c r="E110" i="1"/>
  <c r="E55" i="3" s="1"/>
  <c r="D110" i="1"/>
  <c r="D55" i="3" s="1"/>
  <c r="H108" i="1"/>
  <c r="H54" i="3" s="1"/>
  <c r="G108" i="1"/>
  <c r="G54" i="3" s="1"/>
  <c r="F108" i="1"/>
  <c r="F54" i="3" s="1"/>
  <c r="E108" i="1"/>
  <c r="E54" i="3" s="1"/>
  <c r="D108" i="1"/>
  <c r="D54" i="3" s="1"/>
  <c r="H106" i="1"/>
  <c r="H53" i="3" s="1"/>
  <c r="G106" i="1"/>
  <c r="G53" i="3" s="1"/>
  <c r="F106" i="1"/>
  <c r="F53" i="3" s="1"/>
  <c r="E106" i="1"/>
  <c r="E53" i="3" s="1"/>
  <c r="D106" i="1"/>
  <c r="D53" i="3" s="1"/>
  <c r="H104" i="1"/>
  <c r="H52" i="3" s="1"/>
  <c r="G104" i="1"/>
  <c r="G52" i="3" s="1"/>
  <c r="F104" i="1"/>
  <c r="F52" i="3" s="1"/>
  <c r="E104" i="1"/>
  <c r="E52" i="3" s="1"/>
  <c r="D104" i="1"/>
  <c r="D52" i="3" s="1"/>
  <c r="H102" i="1"/>
  <c r="H51" i="3" s="1"/>
  <c r="G102" i="1"/>
  <c r="G51" i="3" s="1"/>
  <c r="F102" i="1"/>
  <c r="F51" i="3" s="1"/>
  <c r="E102" i="1"/>
  <c r="E51" i="3" s="1"/>
  <c r="D102" i="1"/>
  <c r="D51" i="3" s="1"/>
  <c r="H100" i="1"/>
  <c r="H50" i="3" s="1"/>
  <c r="G100" i="1"/>
  <c r="G50" i="3" s="1"/>
  <c r="F100" i="1"/>
  <c r="F50" i="3" s="1"/>
  <c r="E100" i="1"/>
  <c r="E50" i="3" s="1"/>
  <c r="D100" i="1"/>
  <c r="D50" i="3" s="1"/>
  <c r="H96" i="1"/>
  <c r="H48" i="3" s="1"/>
  <c r="G96" i="1"/>
  <c r="G48" i="3" s="1"/>
  <c r="F96" i="1"/>
  <c r="F48" i="3" s="1"/>
  <c r="E96" i="1"/>
  <c r="E48" i="3" s="1"/>
  <c r="D96" i="1"/>
  <c r="D48" i="3" s="1"/>
  <c r="H94" i="1"/>
  <c r="H47" i="3" s="1"/>
  <c r="G94" i="1"/>
  <c r="G47" i="3" s="1"/>
  <c r="F94" i="1"/>
  <c r="F47" i="3" s="1"/>
  <c r="E94" i="1"/>
  <c r="E47" i="3" s="1"/>
  <c r="D94" i="1"/>
  <c r="D47" i="3" s="1"/>
  <c r="H90" i="1"/>
  <c r="H45" i="3" s="1"/>
  <c r="G90" i="1"/>
  <c r="G45" i="3" s="1"/>
  <c r="F90" i="1"/>
  <c r="F45" i="3" s="1"/>
  <c r="E90" i="1"/>
  <c r="E45" i="3" s="1"/>
  <c r="D90" i="1"/>
  <c r="D45" i="3" s="1"/>
  <c r="H88" i="1"/>
  <c r="H44" i="3" s="1"/>
  <c r="G88" i="1"/>
  <c r="G44" i="3" s="1"/>
  <c r="F88" i="1"/>
  <c r="F44" i="3" s="1"/>
  <c r="E88" i="1"/>
  <c r="E44" i="3" s="1"/>
  <c r="D88" i="1"/>
  <c r="D44" i="3" s="1"/>
  <c r="H84" i="1"/>
  <c r="H42" i="3" s="1"/>
  <c r="G84" i="1"/>
  <c r="G42" i="3" s="1"/>
  <c r="F84" i="1"/>
  <c r="F42" i="3" s="1"/>
  <c r="E84" i="1"/>
  <c r="E42" i="3" s="1"/>
  <c r="D84" i="1"/>
  <c r="D42" i="3" s="1"/>
  <c r="H82" i="1"/>
  <c r="H41" i="3" s="1"/>
  <c r="G82" i="1"/>
  <c r="G41" i="3" s="1"/>
  <c r="F82" i="1"/>
  <c r="F41" i="3" s="1"/>
  <c r="E82" i="1"/>
  <c r="E41" i="3" s="1"/>
  <c r="D82" i="1"/>
  <c r="D41" i="3" s="1"/>
  <c r="H78" i="1"/>
  <c r="H39" i="3" s="1"/>
  <c r="G78" i="1"/>
  <c r="G39" i="3" s="1"/>
  <c r="F78" i="1"/>
  <c r="F39" i="3" s="1"/>
  <c r="E78" i="1"/>
  <c r="E39" i="3" s="1"/>
  <c r="D78" i="1"/>
  <c r="D39" i="3" s="1"/>
  <c r="H76" i="1"/>
  <c r="H38" i="3" s="1"/>
  <c r="G76" i="1"/>
  <c r="G38" i="3" s="1"/>
  <c r="F76" i="1"/>
  <c r="F38" i="3" s="1"/>
  <c r="E76" i="1"/>
  <c r="E38" i="3" s="1"/>
  <c r="D76" i="1"/>
  <c r="D38" i="3" s="1"/>
  <c r="H72" i="1"/>
  <c r="H36" i="3" s="1"/>
  <c r="G72" i="1"/>
  <c r="G36" i="3" s="1"/>
  <c r="F72" i="1"/>
  <c r="F36" i="3" s="1"/>
  <c r="E72" i="1"/>
  <c r="E36" i="3" s="1"/>
  <c r="D72" i="1"/>
  <c r="D36" i="3" s="1"/>
  <c r="H70" i="1"/>
  <c r="H35" i="3" s="1"/>
  <c r="G70" i="1"/>
  <c r="G35" i="3" s="1"/>
  <c r="F70" i="1"/>
  <c r="F35" i="3" s="1"/>
  <c r="E70" i="1"/>
  <c r="E35" i="3" s="1"/>
  <c r="D70" i="1"/>
  <c r="D35" i="3" s="1"/>
  <c r="H66" i="1"/>
  <c r="H33" i="3" s="1"/>
  <c r="G66" i="1"/>
  <c r="G33" i="3" s="1"/>
  <c r="F66" i="1"/>
  <c r="F33" i="3" s="1"/>
  <c r="E66" i="1"/>
  <c r="E33" i="3" s="1"/>
  <c r="D66" i="1"/>
  <c r="D33" i="3" s="1"/>
  <c r="H64" i="1"/>
  <c r="H32" i="3" s="1"/>
  <c r="G64" i="1"/>
  <c r="G32" i="3" s="1"/>
  <c r="F64" i="1"/>
  <c r="F32" i="3" s="1"/>
  <c r="E64" i="1"/>
  <c r="E32" i="3" s="1"/>
  <c r="D64" i="1"/>
  <c r="D32" i="3" s="1"/>
  <c r="H62" i="1"/>
  <c r="H31" i="3" s="1"/>
  <c r="G62" i="1"/>
  <c r="G31" i="3" s="1"/>
  <c r="F62" i="1"/>
  <c r="F31" i="3" s="1"/>
  <c r="E62" i="1"/>
  <c r="E31" i="3" s="1"/>
  <c r="D62" i="1"/>
  <c r="D31" i="3" s="1"/>
  <c r="H60" i="1"/>
  <c r="H30" i="3" s="1"/>
  <c r="G60" i="1"/>
  <c r="G30" i="3" s="1"/>
  <c r="F60" i="1"/>
  <c r="F30" i="3" s="1"/>
  <c r="E60" i="1"/>
  <c r="E30" i="3" s="1"/>
  <c r="D60" i="1"/>
  <c r="D30" i="3" s="1"/>
  <c r="H58" i="1"/>
  <c r="H29" i="3" s="1"/>
  <c r="G58" i="1"/>
  <c r="G29" i="3" s="1"/>
  <c r="F58" i="1"/>
  <c r="F29" i="3" s="1"/>
  <c r="E58" i="1"/>
  <c r="E29" i="3" s="1"/>
  <c r="D58" i="1"/>
  <c r="D29" i="3" s="1"/>
  <c r="H56" i="1"/>
  <c r="H28" i="3" s="1"/>
  <c r="G56" i="1"/>
  <c r="G28" i="3" s="1"/>
  <c r="F56" i="1"/>
  <c r="F28" i="3" s="1"/>
  <c r="E56" i="1"/>
  <c r="E28" i="3" s="1"/>
  <c r="D56" i="1"/>
  <c r="D28" i="3" s="1"/>
  <c r="H54" i="1"/>
  <c r="H27" i="3" s="1"/>
  <c r="G54" i="1"/>
  <c r="G27" i="3" s="1"/>
  <c r="F54" i="1"/>
  <c r="F27" i="3" s="1"/>
  <c r="E54" i="1"/>
  <c r="E27" i="3" s="1"/>
  <c r="D54" i="1"/>
  <c r="D27" i="3" s="1"/>
  <c r="H50" i="1"/>
  <c r="H25" i="3" s="1"/>
  <c r="G50" i="1"/>
  <c r="G25" i="3" s="1"/>
  <c r="F50" i="1"/>
  <c r="F25" i="3" s="1"/>
  <c r="E50" i="1"/>
  <c r="E25" i="3" s="1"/>
  <c r="D50" i="1"/>
  <c r="D25" i="3" s="1"/>
  <c r="H48" i="1"/>
  <c r="H24" i="3" s="1"/>
  <c r="G48" i="1"/>
  <c r="G24" i="3" s="1"/>
  <c r="F48" i="1"/>
  <c r="F24" i="3" s="1"/>
  <c r="E48" i="1"/>
  <c r="E24" i="3" s="1"/>
  <c r="D48" i="1"/>
  <c r="D24" i="3" s="1"/>
  <c r="H46" i="1"/>
  <c r="H23" i="3" s="1"/>
  <c r="G46" i="1"/>
  <c r="G23" i="3" s="1"/>
  <c r="F46" i="1"/>
  <c r="F23" i="3" s="1"/>
  <c r="E46" i="1"/>
  <c r="E23" i="3" s="1"/>
  <c r="D46" i="1"/>
  <c r="D23" i="3" s="1"/>
  <c r="H44" i="1"/>
  <c r="H22" i="3" s="1"/>
  <c r="G44" i="1"/>
  <c r="G22" i="3" s="1"/>
  <c r="F44" i="1"/>
  <c r="F22" i="3" s="1"/>
  <c r="E44" i="1"/>
  <c r="E22" i="3" s="1"/>
  <c r="D44" i="1"/>
  <c r="H42" i="1"/>
  <c r="H21" i="3" s="1"/>
  <c r="G42" i="1"/>
  <c r="G21" i="3" s="1"/>
  <c r="F42" i="1"/>
  <c r="F21" i="3" s="1"/>
  <c r="E42" i="1"/>
  <c r="E21" i="3" s="1"/>
  <c r="D42" i="1"/>
  <c r="D21" i="3" s="1"/>
  <c r="H40" i="1"/>
  <c r="H20" i="3" s="1"/>
  <c r="G40" i="1"/>
  <c r="G20" i="3" s="1"/>
  <c r="F40" i="1"/>
  <c r="F20" i="3" s="1"/>
  <c r="E40" i="1"/>
  <c r="E20" i="3" s="1"/>
  <c r="D40" i="1"/>
  <c r="D20" i="3" s="1"/>
  <c r="H38" i="1"/>
  <c r="H19" i="3" s="1"/>
  <c r="G38" i="1"/>
  <c r="G19" i="3" s="1"/>
  <c r="F38" i="1"/>
  <c r="F19" i="3" s="1"/>
  <c r="E38" i="1"/>
  <c r="E19" i="3" s="1"/>
  <c r="D38" i="1"/>
  <c r="D19" i="3" s="1"/>
  <c r="H36" i="1"/>
  <c r="H18" i="3" s="1"/>
  <c r="G36" i="1"/>
  <c r="G18" i="3" s="1"/>
  <c r="F36" i="1"/>
  <c r="F18" i="3" s="1"/>
  <c r="E36" i="1"/>
  <c r="E18" i="3" s="1"/>
  <c r="D36" i="1"/>
  <c r="D18" i="3" s="1"/>
  <c r="H34" i="1"/>
  <c r="H17" i="3" s="1"/>
  <c r="G34" i="1"/>
  <c r="G17" i="3" s="1"/>
  <c r="F34" i="1"/>
  <c r="F17" i="3" s="1"/>
  <c r="E34" i="1"/>
  <c r="E17" i="3" s="1"/>
  <c r="D34" i="1"/>
  <c r="D17" i="3" s="1"/>
  <c r="H32" i="1"/>
  <c r="H16" i="3" s="1"/>
  <c r="G32" i="1"/>
  <c r="G16" i="3" s="1"/>
  <c r="F32" i="1"/>
  <c r="F16" i="3" s="1"/>
  <c r="E32" i="1"/>
  <c r="E16" i="3" s="1"/>
  <c r="D32" i="1"/>
  <c r="D16" i="3" s="1"/>
  <c r="H30" i="1"/>
  <c r="H15" i="3" s="1"/>
  <c r="G30" i="1"/>
  <c r="G15" i="3" s="1"/>
  <c r="F30" i="1"/>
  <c r="F15" i="3" s="1"/>
  <c r="E30" i="1"/>
  <c r="E15" i="3" s="1"/>
  <c r="D30" i="1"/>
  <c r="D15" i="3" s="1"/>
  <c r="H28" i="1"/>
  <c r="H14" i="3" s="1"/>
  <c r="G28" i="1"/>
  <c r="G14" i="3" s="1"/>
  <c r="F28" i="1"/>
  <c r="F14" i="3" s="1"/>
  <c r="E28" i="1"/>
  <c r="E14" i="3" s="1"/>
  <c r="D28" i="1"/>
  <c r="D14" i="3" s="1"/>
  <c r="H26" i="1"/>
  <c r="H13" i="3" s="1"/>
  <c r="G26" i="1"/>
  <c r="G13" i="3" s="1"/>
  <c r="F26" i="1"/>
  <c r="F13" i="3" s="1"/>
  <c r="E26" i="1"/>
  <c r="E13" i="3" s="1"/>
  <c r="D26" i="1"/>
  <c r="D13" i="3" s="1"/>
  <c r="H24" i="1"/>
  <c r="H12" i="3" s="1"/>
  <c r="G24" i="1"/>
  <c r="G12" i="3" s="1"/>
  <c r="F24" i="1"/>
  <c r="F12" i="3" s="1"/>
  <c r="E24" i="1"/>
  <c r="E12" i="3" s="1"/>
  <c r="D24" i="1"/>
  <c r="D12" i="3" s="1"/>
  <c r="H22" i="1"/>
  <c r="H11" i="3" s="1"/>
  <c r="G22" i="1"/>
  <c r="G11" i="3" s="1"/>
  <c r="F22" i="1"/>
  <c r="F11" i="3" s="1"/>
  <c r="E22" i="1"/>
  <c r="E11" i="3" s="1"/>
  <c r="D22" i="1"/>
  <c r="D11" i="3" s="1"/>
  <c r="H20" i="1"/>
  <c r="H10" i="3" s="1"/>
  <c r="G20" i="1"/>
  <c r="G10" i="3" s="1"/>
  <c r="F20" i="1"/>
  <c r="F10" i="3" s="1"/>
  <c r="E20" i="1"/>
  <c r="E10" i="3" s="1"/>
  <c r="D20" i="1"/>
  <c r="D10" i="3" s="1"/>
  <c r="H18" i="1"/>
  <c r="H9" i="3" s="1"/>
  <c r="G18" i="1"/>
  <c r="G9" i="3" s="1"/>
  <c r="F18" i="1"/>
  <c r="F9" i="3" s="1"/>
  <c r="E18" i="1"/>
  <c r="E9" i="3" s="1"/>
  <c r="D18" i="1"/>
  <c r="D9" i="3" s="1"/>
  <c r="H16" i="1"/>
  <c r="H8" i="3" s="1"/>
  <c r="G16" i="1"/>
  <c r="G8" i="3" s="1"/>
  <c r="F16" i="1"/>
  <c r="F8" i="3" s="1"/>
  <c r="E16" i="1"/>
  <c r="E8" i="3" s="1"/>
  <c r="D16" i="1"/>
  <c r="D8" i="3" s="1"/>
  <c r="D22" i="3" l="1"/>
  <c r="C22" i="3"/>
  <c r="P39" i="2"/>
  <c r="D40" i="2"/>
  <c r="A40" i="2"/>
  <c r="G40" i="2"/>
  <c r="G41" i="2" s="1"/>
  <c r="P40" i="2" s="1"/>
  <c r="G31" i="2" l="1"/>
  <c r="P31" i="2" l="1"/>
</calcChain>
</file>

<file path=xl/sharedStrings.xml><?xml version="1.0" encoding="utf-8"?>
<sst xmlns="http://schemas.openxmlformats.org/spreadsheetml/2006/main" count="457" uniqueCount="446">
  <si>
    <t>WHEELWRIGHTS</t>
  </si>
  <si>
    <t>WHARF AND PIER OPERATION</t>
  </si>
  <si>
    <t>WELDING</t>
  </si>
  <si>
    <t>WATCH MANUFACTURING</t>
  </si>
  <si>
    <t>WAREHOUSE OPERATION</t>
  </si>
  <si>
    <t>VETERINARY SERVICES/DOG KENNEL</t>
  </si>
  <si>
    <t>VESSELS, OPERATION OF</t>
  </si>
  <si>
    <t>VENDING/COIN OPERATED MACHINES</t>
  </si>
  <si>
    <t>TRUCKING, DRIVERS AND ASSISTANTS</t>
  </si>
  <si>
    <t>TRAMWAY OPERATORS</t>
  </si>
  <si>
    <t>TIMEKEEPERS</t>
  </si>
  <si>
    <t>TELEPHONE, RADIO BROADCASTING, TELEVISION AND WIRELESS STATIONS</t>
  </si>
  <si>
    <t>TELEPHONE, RADIO AND TELEVISION</t>
  </si>
  <si>
    <t>TALLYMEN</t>
  </si>
  <si>
    <t>SWIMMING POOLS, MAINTENANCE OF</t>
  </si>
  <si>
    <t>STREET SCRAPING AND PAVING</t>
  </si>
  <si>
    <t>STREET GRADING</t>
  </si>
  <si>
    <t>STORES-WHOLESALE</t>
  </si>
  <si>
    <t>STORES-RETAIL</t>
  </si>
  <si>
    <t>STORES-FISH AND POULTRY</t>
  </si>
  <si>
    <t>STONE CRUSHING</t>
  </si>
  <si>
    <t>STEVEDORING</t>
  </si>
  <si>
    <t>SPRINKLERS INSTALLATION</t>
  </si>
  <si>
    <t>SMOKESTACKS OR CHIMNEY ERECTION</t>
  </si>
  <si>
    <t>SILVERSMITH, GOLDSMITH AND JEWELERS</t>
  </si>
  <si>
    <t>SHIP CHANDLERS</t>
  </si>
  <si>
    <t>SEWER CONSTRUCTION</t>
  </si>
  <si>
    <t>SANDBLASTING</t>
  </si>
  <si>
    <t>SALVAGE OPERATION-WRECKING AND SHORING</t>
  </si>
  <si>
    <t>SALVAGE OPERATION</t>
  </si>
  <si>
    <t>SAILMAKERS AND HANDYMEN</t>
  </si>
  <si>
    <t>RUG OR CARPETS</t>
  </si>
  <si>
    <t>ROOFING</t>
  </si>
  <si>
    <t>RIDING ACADEMY OR CLUB</t>
  </si>
  <si>
    <t>RESTAURANTS</t>
  </si>
  <si>
    <t>REAL ESTATE AGENCIES</t>
  </si>
  <si>
    <t>QUARRIES</t>
  </si>
  <si>
    <t>PROJECT SUPERINTENDENT</t>
  </si>
  <si>
    <t>PRIVATE GUARD, DETECTIVE, ARMORED CARS SERVS.</t>
  </si>
  <si>
    <t>PRINTING &amp; PUBLISHING</t>
  </si>
  <si>
    <t>POTTERIES</t>
  </si>
  <si>
    <t>PLUMBING/PIPE FITTERS</t>
  </si>
  <si>
    <t>PILE DRIVING</t>
  </si>
  <si>
    <t>PHOTOGRAPHERS</t>
  </si>
  <si>
    <t>PARKING LOTS</t>
  </si>
  <si>
    <t>PAINTING - INSIDE/OUTSIDE</t>
  </si>
  <si>
    <t>ORE DOCK OPERATORS</t>
  </si>
  <si>
    <t>OPERATORS</t>
  </si>
  <si>
    <t>OIL REFINERIES</t>
  </si>
  <si>
    <t>OFFICE FURNITURE, MACHINES/APPLIANCES</t>
  </si>
  <si>
    <t>MOVING AND STORAGE</t>
  </si>
  <si>
    <t>MOTION PICTURES PRODUCTIONS</t>
  </si>
  <si>
    <t>MILLWRIGHTING</t>
  </si>
  <si>
    <t>MILK AND MILK PRODUCTS</t>
  </si>
  <si>
    <t>MANUFACTURING</t>
  </si>
  <si>
    <t>MAILING SERVICES</t>
  </si>
  <si>
    <t>MACHINERY DEALERS</t>
  </si>
  <si>
    <t>MACHINE, FOUNDRY AND IRON WORKS</t>
  </si>
  <si>
    <t>LOCKSMITH</t>
  </si>
  <si>
    <t>LIVESTOCKS HANDLING</t>
  </si>
  <si>
    <t>LIFEGUARDS</t>
  </si>
  <si>
    <t>LABORERS, N.O.C.</t>
  </si>
  <si>
    <t>LABORATORIES AND ANALYTICAL CHEMIST</t>
  </si>
  <si>
    <t>JOCKEYS</t>
  </si>
  <si>
    <t>JETTIES, CONSTRUCTION OF</t>
  </si>
  <si>
    <t>JANITORIAL SERVICES</t>
  </si>
  <si>
    <t>IRON OR STEEL ERECTION</t>
  </si>
  <si>
    <t>INSULATION WORK (NOC)</t>
  </si>
  <si>
    <t>INSULATION STREAM PIPES OR BOILERS</t>
  </si>
  <si>
    <t>HOTELS</t>
  </si>
  <si>
    <t>HOMES FOR THE AGED AND CHILDREN</t>
  </si>
  <si>
    <t>HARDWARE &amp; AUTO PARTS DEALERS</t>
  </si>
  <si>
    <t>GLASS AND MIRRORS</t>
  </si>
  <si>
    <t>GASOLINE STATIONS</t>
  </si>
  <si>
    <t>GASOLINE, OIL &amp; BY-PRODUCTS</t>
  </si>
  <si>
    <t>GAS, BOTTLED AND METERED</t>
  </si>
  <si>
    <t>GARBAGE, ASHES OR REFUSE COLLECTING</t>
  </si>
  <si>
    <t xml:space="preserve">GALVANIZED IRON, SHEET METAL OR FABRICATORS </t>
  </si>
  <si>
    <t>FURNITURE STORES</t>
  </si>
  <si>
    <t>FURNITURE UPHOLSTERING &amp; MFG</t>
  </si>
  <si>
    <t>FUNERAL PARLORS</t>
  </si>
  <si>
    <t>FREIGHT HANDLERS</t>
  </si>
  <si>
    <t>FLORIST</t>
  </si>
  <si>
    <t>FISHING OPERATION</t>
  </si>
  <si>
    <t>FIRE CORP</t>
  </si>
  <si>
    <t>FENCE ERECTION</t>
  </si>
  <si>
    <t>FARM, POULTRY</t>
  </si>
  <si>
    <t xml:space="preserve">FARMS, MISCELLANEOUS </t>
  </si>
  <si>
    <t>EXTERMINATION OR FUMIGATION</t>
  </si>
  <si>
    <t>EXERCISE OR HEALTH SPA</t>
  </si>
  <si>
    <t>EXECUTIVE OFFICERS</t>
  </si>
  <si>
    <t>EXCAVATION</t>
  </si>
  <si>
    <t>ELEVATORS</t>
  </si>
  <si>
    <t>ELECTRIC WIRING- INSIDE &amp; OUT</t>
  </si>
  <si>
    <t>ELECTRONICS APPARATUS INSTALLATION/REPAIR</t>
  </si>
  <si>
    <t>ELECTRIC POWER LINE CONSTRUCTION AND REPAIR</t>
  </si>
  <si>
    <t>DYNAMITE OR BLASTING</t>
  </si>
  <si>
    <t>DRUGSTORES AND PHARMACEUTICAL MFG.</t>
  </si>
  <si>
    <t>DRILLING</t>
  </si>
  <si>
    <t>DRESSMAKING OR TAILORING</t>
  </si>
  <si>
    <t>DREDGING OPERATIONS</t>
  </si>
  <si>
    <t>DOMESTIC SERVICES</t>
  </si>
  <si>
    <t>DISTRIBUTORS</t>
  </si>
  <si>
    <t>DISTILLERIES</t>
  </si>
  <si>
    <t>DENTIST AND DOCTORS OFFICES</t>
  </si>
  <si>
    <t>DECORATING</t>
  </si>
  <si>
    <t>CONCRETE , MFG. OF</t>
  </si>
  <si>
    <t>CONCRETE AND/OR CEMENT WORK</t>
  </si>
  <si>
    <t>COLLEGES OR SCHOOLS</t>
  </si>
  <si>
    <t>CLERICAL OFFICE EMPLOYEES</t>
  </si>
  <si>
    <t>CHURCH EMPLOYEES</t>
  </si>
  <si>
    <t>CHAUFFEURS, DRIVERS &amp; HELPERS</t>
  </si>
  <si>
    <t>CHARITABLE ORGANIZATIONS</t>
  </si>
  <si>
    <t>CEMENT PLANT OPERATION</t>
  </si>
  <si>
    <t>CATERING SERVICES</t>
  </si>
  <si>
    <t>CARPENTRY</t>
  </si>
  <si>
    <t>CAR RENTAL AGENCIES</t>
  </si>
  <si>
    <t>CAR DEALERS NEW AND USED</t>
  </si>
  <si>
    <t>CABINET WORK</t>
  </si>
  <si>
    <t>CAMPS OPERATION-RECREATIONAL/EDUCATIONAL</t>
  </si>
  <si>
    <t>BUSES AND TAXICABS</t>
  </si>
  <si>
    <t>BUILDING, MOVING &amp; DEMOLISHING</t>
  </si>
  <si>
    <t>BUILDING MATERIAL DEALERS</t>
  </si>
  <si>
    <t>BOTTLING</t>
  </si>
  <si>
    <t>BOOTS &amp; SHOES</t>
  </si>
  <si>
    <t>BOAT MARINA</t>
  </si>
  <si>
    <t>BOATING, CAPTAIN &amp; SEAMEN</t>
  </si>
  <si>
    <t>BOAT BUILDING AND MAINTENANCE</t>
  </si>
  <si>
    <t>BLACKSMITHING</t>
  </si>
  <si>
    <t>All persons engaged in the operations and any related tonsorial services</t>
  </si>
  <si>
    <t>BARBERSHOPS, BEAUTY PARLORS AND MANICURIST</t>
  </si>
  <si>
    <t>All employees engaged in the mfg of … bread, crackers, and pastries; including deliverymen, drivers and helpers</t>
  </si>
  <si>
    <t>BAKERIES</t>
  </si>
  <si>
    <t>BANKS</t>
  </si>
  <si>
    <t>All employees including drivers, chauffeurs and helpers.  This classification includes all operations in connection with storage, service, parts and repair departments. Rebuilding and recapping tires</t>
  </si>
  <si>
    <t>All employees engaged in these professions and all other persons in similar positions working in and out of private office. Includes clerical personnel</t>
  </si>
  <si>
    <t>AUDITORS, ACCOUNTANTS, &amp; LAWYERS</t>
  </si>
  <si>
    <t>All employees engaged in architectural services including consultation and job inspection on the field when not a part of the general contract. Includes rodmen, tape carriers and similar employees</t>
  </si>
  <si>
    <t>AMUSEMENT PARKS</t>
  </si>
  <si>
    <t>All ground employees exclusively such as mechanics, radio operators, hanger employees landing ground employees and instructors. Includes drivers and helpers</t>
  </si>
  <si>
    <t>AIRPORTS-GROUND OPERATION</t>
  </si>
  <si>
    <t>Includes all ticket agents, and clerical personnel. (Management use classification 0506)</t>
  </si>
  <si>
    <t>AIRPORTS-COUNTER EMPLOYEES</t>
  </si>
  <si>
    <t>All employees on schedule or non-schedule aircrafts flying on certified routes by the Federal Government with jurisdiction over civil aviation</t>
  </si>
  <si>
    <t>AIRCRAFT FLYING CREW</t>
  </si>
  <si>
    <t>All employees connected with shop operation and printing inside of building, posters, signs, installations, repairs and maintenance. Includes drivers and helpers</t>
  </si>
  <si>
    <t>ADVERTISEMENTS</t>
  </si>
  <si>
    <t>Premium rate increase over 4 year Period 62.4%</t>
  </si>
  <si>
    <t>Phase 4 Q3 FY2022 13.4%</t>
  </si>
  <si>
    <t>Phase 3 Q2 FY2021 14%</t>
  </si>
  <si>
    <t>Phase 2 Q3 FY2020 15%</t>
  </si>
  <si>
    <t>Phase 1 Q4 fy201920%</t>
  </si>
  <si>
    <t>RATE</t>
  </si>
  <si>
    <t>CLASSIFICATION</t>
  </si>
  <si>
    <t xml:space="preserve">CODE </t>
  </si>
  <si>
    <t>Submit original and one copy to the Government Insurance Fund, Department of Finance</t>
  </si>
  <si>
    <t>Date</t>
  </si>
  <si>
    <t>Print Name</t>
  </si>
  <si>
    <t>NOTE: Prepare this report in Duplicate.</t>
  </si>
  <si>
    <t>Title</t>
  </si>
  <si>
    <t>Signature</t>
  </si>
  <si>
    <t xml:space="preserve">Total Premium </t>
  </si>
  <si>
    <t xml:space="preserve">Experience Rating Credit </t>
  </si>
  <si>
    <t>Ratio of Chargeable Claim Cost to Premium Payments</t>
  </si>
  <si>
    <t>Premium or Credit</t>
  </si>
  <si>
    <t>to</t>
  </si>
  <si>
    <t>Claim Payments made over the past 3 calendar years</t>
  </si>
  <si>
    <t>EXPERIENCE RATING PLAN</t>
  </si>
  <si>
    <t>BILLING</t>
  </si>
  <si>
    <t xml:space="preserve">BASED ON </t>
  </si>
  <si>
    <t>writing "Final Report")</t>
  </si>
  <si>
    <t>NO</t>
  </si>
  <si>
    <t>YES</t>
  </si>
  <si>
    <t>THIS REPORT</t>
  </si>
  <si>
    <t>Total</t>
  </si>
  <si>
    <t>INDICATE IF THE EMPLOYER IS INCLUDED IN</t>
  </si>
  <si>
    <t>by the premium rate assigned)</t>
  </si>
  <si>
    <t>per classification)</t>
  </si>
  <si>
    <t>code in book)</t>
  </si>
  <si>
    <t>wages paid to</t>
  </si>
  <si>
    <t>Employees</t>
  </si>
  <si>
    <t>(# of employees by wages paid</t>
  </si>
  <si>
    <t>(see premium rate</t>
  </si>
  <si>
    <t>(see four digit</t>
  </si>
  <si>
    <t>wages paid from</t>
  </si>
  <si>
    <t>(use description of occupation as classified</t>
  </si>
  <si>
    <t>Number of</t>
  </si>
  <si>
    <t>PREMIUM AMOUNT</t>
  </si>
  <si>
    <t>PREMIUM RATE</t>
  </si>
  <si>
    <t>CODE</t>
  </si>
  <si>
    <t>salaries and</t>
  </si>
  <si>
    <t>CLASSIFICATION OF EMPLOYEES</t>
  </si>
  <si>
    <t>Phone No.</t>
  </si>
  <si>
    <t>Location of Employment</t>
  </si>
  <si>
    <t>Address</t>
  </si>
  <si>
    <t xml:space="preserve">Employer </t>
  </si>
  <si>
    <t>Nature of</t>
  </si>
  <si>
    <t xml:space="preserve">Name of Business Establishment: </t>
  </si>
  <si>
    <t>Chapter 11, Section 275, of the Virgin Islands Code</t>
  </si>
  <si>
    <t>EMPLOYER'S REPORT TO THE COMMISSIONER OF FINANCE</t>
  </si>
  <si>
    <t xml:space="preserve">EIN / S.S.No. </t>
  </si>
  <si>
    <t>Refund Voucher No.</t>
  </si>
  <si>
    <t>OFFICE IN EACH DISTRICT.</t>
  </si>
  <si>
    <t>Bill Nos.</t>
  </si>
  <si>
    <t xml:space="preserve">AT THE CONVENIENT  DROP BOX LOCATED AT THE GOVERNMENT INSURANCE  FUND </t>
  </si>
  <si>
    <t>(7-30-80)</t>
  </si>
  <si>
    <t>Policy No.</t>
  </si>
  <si>
    <t>GIF Form No. 1a (Rev.)</t>
  </si>
  <si>
    <t>No</t>
  </si>
  <si>
    <t>Yes</t>
  </si>
  <si>
    <t>Is employer included?</t>
  </si>
  <si>
    <t>ARCHITECTS, ENGINEERS, DRAFTMEN, SURVEYORS</t>
  </si>
  <si>
    <t>AUTOMOBILE BOBY/MECHANIC SHOPS</t>
  </si>
  <si>
    <t>Includes tellers and office personnels (management use code 0506, drivers and helpers, code 309</t>
  </si>
  <si>
    <t>BARS, BEERGARDENS AND TAVERNS</t>
  </si>
  <si>
    <t>All persons working in these establishments. This classification includes entertainers and office employees</t>
  </si>
  <si>
    <t>All persons working in blacksmith shops with(power driven or otherwise) used for repair or services</t>
  </si>
  <si>
    <t>All employees engaged in boat building, repairs, painting of same and all operations in dockyards or outside. Includes drivers, helpers and clerical employees</t>
  </si>
  <si>
    <t>All employees engaged in the operation of docking or providing secure mooring for motor boats and yachts, including drivers, helpers and clerical employees</t>
  </si>
  <si>
    <t xml:space="preserve">Manufacturing and repair of </t>
  </si>
  <si>
    <t>All employees engaged in bottling carbonated liquids, spirituous beverages and distilled water. Includes drivers, helpers and office employees</t>
  </si>
  <si>
    <t>BUILDING AND MAINTETANCE</t>
  </si>
  <si>
    <t>All employees involved in care, custody, and maintenance of structure and surroundings. Includes gardeners, drivers and helpers</t>
  </si>
  <si>
    <t>All employees connected with the handling of all building materials used in general construction</t>
  </si>
  <si>
    <t>All employees connected with the demolishing and removal of walls, foundations, and columns etc</t>
  </si>
  <si>
    <t>All employees ….Includes drivers and helpers</t>
  </si>
  <si>
    <t>All employees connected with furnishing services to tourist and general public. This classification includes car washers, and garage operations</t>
  </si>
  <si>
    <t>All operations…..in building or structures;with or without power driven machinery. Includes carpenters helpers and drivers. (Roofing to be rated separately)</t>
  </si>
  <si>
    <t>All services….includes drivers, chauffeurs and helpers</t>
  </si>
  <si>
    <t>All employees connected with the bagging and hauling of cement for wholesale or retail purposes. Includes all operators, mechanics, maintenance and clerical personnel</t>
  </si>
  <si>
    <t>All employees who operates as a messenger or light commercial, motor scooters or motor bicycles drivers</t>
  </si>
  <si>
    <t>All employees….Includes drivers and helpers</t>
  </si>
  <si>
    <t>All employees whose duties are confined to the keeping of books, cash or records, conducting correspondence or engaging wholly in office and not having duties of another nature, or otherwise classified in this booklet.(Supervisors are classified under code 0506)</t>
  </si>
  <si>
    <t>All professional employees including professors, teachers and clerical personnel</t>
  </si>
  <si>
    <t>COLLEGES OR SCHOOLS- ALL OTHE EMPLOYEES</t>
  </si>
  <si>
    <t>All other employees not covered under code 0312….Includes custodial workers and cooks</t>
  </si>
  <si>
    <t>All operations….including interior or exterior work, tile and terrazo flooring, marble cutting, floor polishing and stucco work.Includes drivers and helpers</t>
  </si>
  <si>
    <t>All employees engaged in shop or yad work, including the manufacturing off all blocks. Includes drivers and helpers</t>
  </si>
  <si>
    <t>All employees engaged in interior and exterior work. Includes drivers and helpers</t>
  </si>
  <si>
    <t>All professional employees such as doctors, nurses, practitioners technical personnel and clerical staff. (Drivers and Helpers classified under Code 0309)</t>
  </si>
  <si>
    <t>Distributors of magazines or other periodicals. Includs Suppliers to businesses, helpers and drivers</t>
  </si>
  <si>
    <t>All employees working as domestic engineers and exclusively in the private residence of employers.Includes cooks, maids, nurses, gardeners, private chauffeurs and messengers</t>
  </si>
  <si>
    <t>All dredging work, excavations. Refill sounding and similar operations performed by suction dredges or any other means including operations related to maritime salvage</t>
  </si>
  <si>
    <t>Includes all employees involved in such operations</t>
  </si>
  <si>
    <t>All employees involved in drilling and installation of equipment and castings. Includes jack hammer operators and operatirs of well drilling equipment</t>
  </si>
  <si>
    <t>All employees involves in such operations. Including perscription and non perscription drugs</t>
  </si>
  <si>
    <t>All employees engaged in the erection of poles, stringing of wires, laying of cables and conduits and all incidental work thereto</t>
  </si>
  <si>
    <t>All employees engaged in the wiring of buildings, inside and outside. Includes helpers and drivers. Repairing and installing rated under classification(0502)</t>
  </si>
  <si>
    <t>All employees engaged in the installation and repairs thereof</t>
  </si>
  <si>
    <t>All employees engaged in excavation in connection with rocks and stones for crushing for foundations of buildings. Includes helpers and drivers</t>
  </si>
  <si>
    <t>All employees whose duties are of an executive, supervisory or management character</t>
  </si>
  <si>
    <t>All employees who are engaged in the instruction of exercise, care, and hygiene of the human body</t>
  </si>
  <si>
    <t>All employees engaged n the extermination of insexts and pest control. Includes operators of necessary equipments helpers, and drivers</t>
  </si>
  <si>
    <t>All employees engaged in agricultural work on farms and nurseries, including cultivation of all minor/major crops and vegetables. Involves landscapers.Includes overseers, helpers and drivers</t>
  </si>
  <si>
    <t>All employees engaged in the production or hatching of eggs raising of chicks, butchering, buying and selling in poultry farms or fenced lots. Includes helpers and drivers</t>
  </si>
  <si>
    <t>Includes all firemen, personnels, helpers and drivers outside the Government of the Virgin Islands</t>
  </si>
  <si>
    <t>Includes all employees of fishing boats  engaged in the sale of fish for profit</t>
  </si>
  <si>
    <t>All employee involved in the selling, cultivation or gardening of flowers and decorstive plants</t>
  </si>
  <si>
    <t>All employees in freight transportation, includes teamster, truck drivers and helpers. (Stevedoring is not subject to this classification)</t>
  </si>
  <si>
    <t>All employees engaged in the manufactring of all types of furniture and general upholstering</t>
  </si>
  <si>
    <t>All employees working in wholesale/retail furniture stores selling household goods includes assembling and installing same. Includes helpers and drivers</t>
  </si>
  <si>
    <t>All employees engaged in erection, installation or repairs (shop and outside) work. Includes helpers and drivers</t>
  </si>
  <si>
    <t>All employees engaged in handling gas and meter reading. Includes collectors, office personnels, salemen, helpers and drivers</t>
  </si>
  <si>
    <t>Distributing and mixing of ….. Includes helpers and driver</t>
  </si>
  <si>
    <t>All employees engaged in grinding, silvering, cutting and making or assembling of glass showcases, outside installation and mounting. Includes helpers and drivers</t>
  </si>
  <si>
    <t>All employees engaged in the retail/wholesale of hardware, electrical goods and auto parts. Includes counter employees helpers and drivers(Building material is classified separetly)</t>
  </si>
  <si>
    <t>all employees including those engaged in clerical work. (Management personnel use code 0506)</t>
  </si>
  <si>
    <t>ICE CREAM MANFACTURING</t>
  </si>
  <si>
    <t>Employees  engaged in ice cream manufacturing. Includes dealers, salemen, office personnel. (Management use code 0506, drivers 2007)</t>
  </si>
  <si>
    <t>ICE MANFACTURING AND REFRIGERATION PLANT</t>
  </si>
  <si>
    <t>All employees engaged in all operations. Includes dealers, salemen and drivers</t>
  </si>
  <si>
    <t>Includes shop. Applies to the use of cork, asbestos or other non-conducting materials. Covers helpers and drivers</t>
  </si>
  <si>
    <t>All employees engaged in the erection, installation, repair, inspection, dismounting or painting of steel frame structures iron or steel balconies, fire escapes, railings, staircases, iron shutters, doors, vaults, reservoirs, metaltanks, conveyors, stand pipes, boilers and structures including their foundation. All employees engaged in jetty or breakwater construction. Includes helpers and drivers</t>
  </si>
  <si>
    <t>IRON,STEEL, AND SCRAP METAL DEALERS</t>
  </si>
  <si>
    <t>Includes junk dealers, helpers and drivers. (Demolishing work and Salvage classified under code 0905)</t>
  </si>
  <si>
    <t>All employees engaged in general janitorial services. ( Drivers to be classified under Code 0309)</t>
  </si>
  <si>
    <t>All employees engaged in jetty or breakwater construction. Includes helpers and drivers</t>
  </si>
  <si>
    <t>This is a flat rate covering all employees connected with horse racing under this code per s calendar year or any part of… THIS RATE IS NON-REFUNDABLE</t>
  </si>
  <si>
    <t>All employees engaged in general laboratory testing functions, inspections on the field and observing comtrol panels to verify proper functioning of processing equipment. Includes helpers and drivers</t>
  </si>
  <si>
    <t>All employees engaged in this operations with or without machinery. Includes helpers and drivers</t>
  </si>
  <si>
    <t>All employees connected with guarding and saving of lives on public, private and swimming pools</t>
  </si>
  <si>
    <t>All employees connected with this operstion. Includes laborers handlers, including drivers</t>
  </si>
  <si>
    <t>All employees engaged in the making or repairing of locks and keys. Includes office personnel, helpers and drivers</t>
  </si>
  <si>
    <t>All employees connected with the sale and delivery of heavy equipments and machinery, parts and accessories. Includes helpers and drivers</t>
  </si>
  <si>
    <t>All employees connected with this operation…..Includes helpers and drivers</t>
  </si>
  <si>
    <t>All employees engaged in the manufacturing operations involving directly or indirectly the use of power-driven machine equipments, except for dressmaking and tailoring and other related  operations. Includes helpers and drivers</t>
  </si>
  <si>
    <t>METAL GOODS, MANFACTURING OF</t>
  </si>
  <si>
    <t>All employees engaged in the manufacturing of metal doors, windows and other articles, including installing and repairing same outside the shop or factory. Includes helpers and drivers</t>
  </si>
  <si>
    <t>All employees engaged in the pasteurization of dairy products and the manufacturing of butter and cheese. Includes salesmen, helpers and drivers</t>
  </si>
  <si>
    <t>All employees engaged in all operations in and outside of studios up to development of negatives. Includes actors and actresses, helpers and drivers</t>
  </si>
  <si>
    <t>All employees engaged in moving, packing, and or handling of household goods and commercial packages. Includes helpers and drivers</t>
  </si>
  <si>
    <t>All employees connected with the sale , inspection, maintenance, adjustments and repairs (in/outside shop) of office machines/appliances. Include helpers, drivers, and office personnel</t>
  </si>
  <si>
    <t>Petroleum…Includes all operstions, drivers and helpers</t>
  </si>
  <si>
    <t>All employees operating any type of heavy equipments, such as cranes, bulldozers, jackhammers, shovels, backhoes or any other tyoe of equipments which may be heavy in nature</t>
  </si>
  <si>
    <t xml:space="preserve">All employees including gantry cane operators engaged in the loading and unloading of bauxite </t>
  </si>
  <si>
    <t>All employees engaged in photography.(Aerial photography use classification 1308)</t>
  </si>
  <si>
    <t>Piles of concrete, wood, metal or any similar material. Includes helpers and drivers</t>
  </si>
  <si>
    <t>All employees engaged in plumbing, heating and ventillation installation and servicing, inside or outside. Includes helpers and drivers</t>
  </si>
  <si>
    <t>All employees connected with the manufacturing of earthenware and clay products, such as tiles, bricks, sanitary fixtures, ceramics and receptacles. Includes helpers and drivers. (Quarrying or underground mining is excluded)</t>
  </si>
  <si>
    <t>All employees engaged in security or armored cars services. Includes office personnels, drivers and assistants</t>
  </si>
  <si>
    <t>All employees responsible for the supervision of construction projects or similar projects, office management in relation to the project as well as inspection and operation of automobile and pick-up trucks</t>
  </si>
  <si>
    <t>All employees in departments and subsidiary agencies of …Bureau of Audit and Control, Department of Finance,  Office of the Governor, Department of Labor, Legislature of Virgin Islands, Lt. Governor's Office, Lottery Division, Department of Property and Procurement, Public Television, Supervisor and Board of Elections, Territorial Courts of V.I., Virgin Islands Energy office and Casino Control Commission</t>
  </si>
  <si>
    <t>All employees in Department and subsidiary agencies of …Department of Public Works, port Authority and Virgin Islands Water &amp; Power Authority</t>
  </si>
  <si>
    <t>All employees in department and subsidiary agencies of …Department of Education, Board of Education, Department of Health, Department of Human Services, Bureau of Internal Revenue Services, Law Enforcement Commission, Liscensing and Consumer Services, Law Enforcement Commission, Liscensing and Consumer Services, Office of Management &amp; Budget , Division of Personnel, Government Employees Retirement System and Public Service Commission</t>
  </si>
  <si>
    <t>All employees in department and subsidiary agencies of…. Housing Parks and Recreation, Planning and Natural Resources, V.I. Housing Authority and V.I. Housing Finance Authority</t>
  </si>
  <si>
    <t>All employees in department and subsidiary agencies of…Department of Agriculture, Department of Tourism and Magens Bay Authority</t>
  </si>
  <si>
    <t>All employees in department and subsidiary agencies of….Department of Justice, Virgin Islands National Guard, Virgin Islands Police Department and Virgin Islands Fire Services</t>
  </si>
  <si>
    <t>All employees engaged in stone cutting, crushing and all incidental operations, such as the preparation of terrain for removal of fill, transportation, construction, repair or maintenance of all buildings and structures and equipments Installation. Includes helpers and drivers</t>
  </si>
  <si>
    <t>All employees connected with this operation…salemen, collectors, office personnels, surveyors, rodmen, including helpers and drivers</t>
  </si>
  <si>
    <t>This classification includes waiters, waitresses, chefs, dishwashers, cashiers, musicians, entertainers, janitors and office personnels, drivers and helpers</t>
  </si>
  <si>
    <t>All employees..Including helpers and drivers</t>
  </si>
  <si>
    <t>All employees engaged in the construction and repair of all types of roofs.  Includes drivers and helpers</t>
  </si>
  <si>
    <t>All employees..Includes salemen, installers, office personnel, drivers and helpers</t>
  </si>
  <si>
    <t>All employees engaged in sailmaking and handymen operation in connection with sails and equipments for sailing vessels</t>
  </si>
  <si>
    <t>SALEMEN, COLLECTORS AND MESSENGERS</t>
  </si>
  <si>
    <t>All employees engaged in such duties away from the employers premises. This classification does not apply to employee's who deliver merchandise, (use code 0309)</t>
  </si>
  <si>
    <t>All employees engaged in the removing, shoring, reconditioning and distributing of merchandise in damaged buildings including incidental operations away from such buildings</t>
  </si>
  <si>
    <t>All employees involved in incidental wrecking, shoring or others structural work including the handling of machinery in damaged building or vessel; also moving wrecked cars, air-crafts, trufks etc. Includes drivers and operators</t>
  </si>
  <si>
    <t>All employees involved in the ejecting of sand or similar material from a hose under pressure to prepare metal, wood, or concrete surfaces for painting, or simply applying sand or similar material as a finish. Includes drivers and helpers</t>
  </si>
  <si>
    <t>All employees engaged in all operations for the construction of buildings or other structures and tunnelling as required. Includes drivers and helpers</t>
  </si>
  <si>
    <t>All employees engaged in the selling or ship supplies</t>
  </si>
  <si>
    <t>All employees connected with this operation for industrial use</t>
  </si>
  <si>
    <t>All employees not members of the crew of vessels, engaged in the folowing operations                                                                                                                                                                                                                                                                                                                                                                                   (a)  Loading or unloading, stowing, shifting or trimming of cargo, supplies and materials on board vessels.                                                                                                                                                                                                                                                                                                                                          (b)  Transferring cargo, supplies and materials between vessels and piers, irrespective of the necessity of work on board vessels by employees of the insured                                                                                                                                                                                                                                (c)  Transferring items between stringpiece and points of deposit on deck or adjacent warehouse, including tiering, sorting and breaking down                                                                                                                                                                                                                                                       (d)  Operating all mechanical equipment including dock tractors in connection with above</t>
  </si>
  <si>
    <t>All employees dealing with these products. Includes drivers, helpers, and office personnels</t>
  </si>
  <si>
    <t>All employees in department store, gifts shops, convenience stores, and soda fountains. Includes Office personnels, Management..drivers and helpers</t>
  </si>
  <si>
    <t>All employees working in wholesale or wholesale-retail stores Markets, supermarkets..Includes Office personnel, drivers &amp; helpers</t>
  </si>
  <si>
    <t>All employees engaged in street grading and construction, such as road surfacing, grubbing, excavation, filing and cleaning in connection with street and highway grading</t>
  </si>
  <si>
    <t>All employees engaged in paving, repairing and maintaining streets if not a part of a geberal contract or sub-contract. Includes helpers and drivers</t>
  </si>
  <si>
    <t>All employees in the maintenance of swimming pools. Includes helpers and drivers.( suppliers use code 0404)</t>
  </si>
  <si>
    <t>Includes tally clerks and other dock hand employees whose duties are exempt from risk covered under "Stevedoring"</t>
  </si>
  <si>
    <t>All employees involved in maintaining buildings, lines, control towers and making service connections. Includes field employees, drivers and helpers</t>
  </si>
  <si>
    <t>Includes Office personnel ( mangement use code 0506) telephone operators, disc jockeys, control operators and cameramen in studio exclusively</t>
  </si>
  <si>
    <t>All employees working under this classification. Managers, entertainers, musicians, stage hands, box office personnels, ushers, operators, janitors, helpers and drivers</t>
  </si>
  <si>
    <t>All persons who keep records of time worked by employees</t>
  </si>
  <si>
    <t>All employees connected with the mangement and general supervision of aerial tramway operations. Includes cable car operators, office personnels, and ticket sellers.( Maintenance personnels use code 0108)</t>
  </si>
  <si>
    <t>All employees engaged in general hauling, cement delivery, storage, debris removal ect. Includes loaders, teamsters, shop employees, garagemen, repairmen, helpers and drivers</t>
  </si>
  <si>
    <t>All employees connected with the installation, service or repair, salemen, supervisors, drivers and helpers</t>
  </si>
  <si>
    <t>All employees involve in the operation of barges, supply boats scows and lighters</t>
  </si>
  <si>
    <t>All employees working in veterinary clinics and dog kennels. Includes doctors, office personnels, drivers and helpers</t>
  </si>
  <si>
    <t>All employees working in warehouses-includes dispatchers, managers, truckdrivers and helpers</t>
  </si>
  <si>
    <t>All employees engaged in the manufacturing of watches or parts. Includes office personnels, Management, drivers and helpers</t>
  </si>
  <si>
    <t>All employees engaged in welding with electric or acetylene welding equipments</t>
  </si>
  <si>
    <t>All employees engaged in maintenance work in wharf and pier operations</t>
  </si>
  <si>
    <t>Phase 1 Q4 fy2019 20%</t>
  </si>
  <si>
    <t>All employes engaged in furnishing services to tourist and general public. This classification includes garage operation</t>
  </si>
  <si>
    <t>All employees who performed work with or without power driven machinery, including wood polishing, molding doors and windows, outside installation, assemble and/or repairing. Includes drivers and helpers</t>
  </si>
  <si>
    <t>All employees connected with buying and selling new and used cars. Includes garages, service parts, repairs, and clerical employees (Management use Code 0506)</t>
  </si>
  <si>
    <t>All employees connected with the use of dynamite in any construction project associated with or incidental work to the construction work</t>
  </si>
  <si>
    <t xml:space="preserve">All employees engaged installing or repairing motors, generators, switch boards, transformers, radios, televisons and the wiring and making of service connections, erecting electrical displays &amp;  electric display signs  </t>
  </si>
  <si>
    <t>All employees engaged in the erection of all type of fencing including carpenters, pullers, masoners, helpers and drivers</t>
  </si>
  <si>
    <t>All employees supplying services in hotels. Includes bellemn, chambermaids, elevator operators, janitors, porters, musicians entertainers, office personnel and drivers. (Maintenance workers are classified under code 0210)</t>
  </si>
  <si>
    <t>All employees engaged in the operation and maintenance of Lath Mills, Planning Mills, Saw Mills, Shingle and Tile Mills and yard operation</t>
  </si>
  <si>
    <t>All employees involves in the operation of newspaper, printing, lithographing, electrotyping, photo-engraving, paper goods and book-binding. Includes office personnel,helpers and drivers. (Executive personnel use code 0506)</t>
  </si>
  <si>
    <t>all employees engaged in work done mechanically or manually when not affected at the site of the quarry. Includes, helpers and drivers</t>
  </si>
  <si>
    <t>All employees involved in the application of acoustical or thermal insulation materials in building. Applies only when work is performed as a separate operation not part of, or incidental to other construction performed by the same contractor at same location or job</t>
  </si>
  <si>
    <t>BOWLING ALLEY AND SKATING RINK</t>
  </si>
  <si>
    <t>All employees engaged in the care and maintenace of a facility where the sport of bowling and skating is played to include office personnel,cooks, janitors, cashiers and helpers.</t>
  </si>
  <si>
    <t xml:space="preserve">All operations involved in the building or strucking of individual graves,mausoleum, above ground structure or building containing crypts or valults for entombment of caskets to include helpers and drivers </t>
  </si>
  <si>
    <t>CEMETERY OPERATIONS</t>
  </si>
  <si>
    <t>CHILD CARE CENTER/DAYCARE PROVIDERS</t>
  </si>
  <si>
    <t>All employees engaged in the action or skill of looking after children to include nannies, babysitters, teachers or other providers.</t>
  </si>
  <si>
    <t>CLOTHING, WEARING APPAREL STORES</t>
  </si>
  <si>
    <t>All employees engaged in the retail sale of clothing, furnishings and accessories for men,women and children to include office personnel,helpers and drivers.</t>
  </si>
  <si>
    <t>COMPUTER- DEVICE INSTALLATION, INSPECTION, SERVICE OR REPAIR</t>
  </si>
  <si>
    <t xml:space="preserve">All employees involved in setting up hardware, installing and configuring softwares and drivers, maintaing and repairing technological equipment. </t>
  </si>
  <si>
    <t>FAST FOOD RESTAURANT</t>
  </si>
  <si>
    <t>All employees engaged in quick service restaurants that serves fast food cuisine and has minimal table service to include office personnel,janitors,cashiers, helpers and drivers.</t>
  </si>
  <si>
    <t xml:space="preserve">All employees involved in installing, programming , maintaining and retail sale to include helpers and drivers </t>
  </si>
  <si>
    <t>FIRE EQUIPMENT SALES  AND INSTALLATION</t>
  </si>
  <si>
    <t>INSURANCE COMPANY - INCLUDING CLERICAL &amp; SALES</t>
  </si>
  <si>
    <t>All whose duties are confined to offer insurance policies to the public to include office personnel , drivers and helpers.</t>
  </si>
  <si>
    <t>INTERNET CAFES</t>
  </si>
  <si>
    <t>All employees who work in a café that provides internet access to the public to include cashiers, retail sales, office personnel, drivers and helpers</t>
  </si>
  <si>
    <t>MOBILE FOOD TRUCK- FOOD CART</t>
  </si>
  <si>
    <t>All employees engaged in the selling of prepared food from some sort of vehicle to the general public to include cooks, drivers and helpers</t>
  </si>
  <si>
    <t>OPTICAL GOODS, REPAIR AND SALES</t>
  </si>
  <si>
    <t>All employees engaged in the retail sale and repair of eyeglasses and and contact lenses to prescription for individuals to include office personnel, helpers and drivers</t>
  </si>
  <si>
    <t>SECURITY ALARM INSTALLATION/ REPAIR AND SALES</t>
  </si>
  <si>
    <t xml:space="preserve">All employees involved in installing , programming, maintaining and reparing security alarm wiring and equipment  to include office personnel, helpers and drivers </t>
  </si>
  <si>
    <t>SEPTIC TANK CLEANING AND REMOVAL OF WASTE- PORTABLE TOILETS</t>
  </si>
  <si>
    <t>All employees engaged in the handling of the collection and disposal of the waste to include truck drivers or operators of specialized pieces of equipment to include office personnel and helpers</t>
  </si>
  <si>
    <t>SOLAR ENERGY CONTRACTORS- INSTALLATION</t>
  </si>
  <si>
    <t>All employees engaged in the assembly, installation and maintenance of solar panel systems on rooftops or other structures to include office personnel, helpers and drivers</t>
  </si>
  <si>
    <t>All employees engaged in repairing wheels and wheeled vehicles (shop only)</t>
  </si>
  <si>
    <t>All employees engaged in the distilling and manfacturing of liquors and alcoholic beverages. Includes drivers/helpers</t>
  </si>
  <si>
    <t>All employees engaged in painting inside/outside of building, washing surfaces to be painted, paper changing and calcimining. Includes helpers and drivers</t>
  </si>
  <si>
    <t>All employees engaged in the care and mantenance of amusement, ziplining, athletic and exhibition parks and similar areas. Includes ticket sellers, collectors, helpers and drivers</t>
  </si>
  <si>
    <t>All employees who work on pleasure or revenue-producing boats,and activities such as jet skiing, night kayaking, snorkeling ect. including captains and crews</t>
  </si>
  <si>
    <t>CARNIVAL BOOTS,CARNIVAL OR AMUSEMENT DEVICE OPERATOR-TRAVELING</t>
  </si>
  <si>
    <t>$500.00</t>
  </si>
  <si>
    <t>This is a flat rate covering all employees connected with the Virgin Islands Carnival under this code per a calendar year or any part of.THIS RATE IN NON-REFUNDABLE</t>
  </si>
  <si>
    <t xml:space="preserve">CARPET AND UPHOLSTERY CLEANING </t>
  </si>
  <si>
    <t>All employees engaged in cleaning and dyeing used rugs , carpets and upholstery.</t>
  </si>
  <si>
    <t>HAIR GOODS</t>
  </si>
  <si>
    <t>All employees engaged in the retail sale of beauty products,beauty supplies, styling tools, cosmetics</t>
  </si>
  <si>
    <t>LIMOUSINE OR LIVERY SERVICES-PRIVATE</t>
  </si>
  <si>
    <t>All employees engaged in providing an array of speacialty and luxury passenger transportation services.</t>
  </si>
  <si>
    <t xml:space="preserve">MUSIC AND RECORD SHOPS </t>
  </si>
  <si>
    <t>All employees involved in a retail oulet that sells recorded music to include office personnel, helpers and drivers</t>
  </si>
  <si>
    <t>PET GROOMING AND DAYCARE CENTER</t>
  </si>
  <si>
    <t>All employees involved in parking activities</t>
  </si>
  <si>
    <t>All employees engaged in the business of grooming or providing daycare services for any dog or cat to include office personnel, helpers and drivers.</t>
  </si>
  <si>
    <t>SHOE STORES</t>
  </si>
  <si>
    <t>All employees engaged in the retail sale of men's, women's and children's footwear including athletic footwear. To include office personnel,helpers and drivers.</t>
  </si>
  <si>
    <t>SPORTING GOODS</t>
  </si>
  <si>
    <t>All employees engaged in the retail sale of sporting goods, sporting equipment bicycles, bicycle parts and accessories to include helpers and drivers.</t>
  </si>
  <si>
    <t xml:space="preserve">TATTOOING ,BODY ART AND BODY PIERCING PARLOR </t>
  </si>
  <si>
    <t>All employees involved in the practice of body piercings,tattooing and other forms of body art that involves an invasive procedure with the use of needles, sharp instruments and jewelry to include office personnel and helpers.</t>
  </si>
  <si>
    <t>T-SHIRT PRINTING/ EMBROIDERY-</t>
  </si>
  <si>
    <t>All employees involve in decorating fabric,adding logos and monogram to material. To include helpers and drivers</t>
  </si>
  <si>
    <t>RESCUE</t>
  </si>
  <si>
    <t>ACT 7143, Title 23, Section 1124 of the VI code</t>
  </si>
  <si>
    <t>N/A</t>
  </si>
  <si>
    <t>All employees engaged in the handling of the collection and disposal of garbage, debris removal, ashes and refuse. Includes truck drivers or operators of specialized pieces of equipment</t>
  </si>
  <si>
    <t>All employees engaged in the selling of gas, lubricating, mounting and tire repairs. Performing minor auto repairs. (General auto repairs is classified under 0108) Includes collectors, office personnels, salemen, helpers and drivers</t>
  </si>
  <si>
    <t>LAUNDRIES,DYEING AND DRY CLEANING</t>
  </si>
  <si>
    <t>All employees engaged in the repairing, assembling and installing of machinery in electro-mechanic shops, repairing refrigeration equipment, air conditioners,generators and iron works repairs. This classification covers helpers and drivers</t>
  </si>
  <si>
    <t>All employees engaged in the manufacturing, repair and selling of jewelry, bracelets, earrings, lighters or other articles made of silver or gold Includes collectors, office personnels, salemen, helpers and drivers</t>
  </si>
  <si>
    <t>THEATERS, AUDITORIUMS NIGHT CLUBS AND DANCEHALLS</t>
  </si>
  <si>
    <t>All services charitable non-profit organizations that supports a cause by fundraising or through donations or charity. Includes drivers and helpers</t>
  </si>
  <si>
    <t>All  services. Includes helpers and drivers</t>
  </si>
  <si>
    <t>All laborers not otherwise classified. A person who engages in physical labor that is considered unskilled. Associated with construction</t>
  </si>
  <si>
    <t>All employees engaged in inspecting, installing testing and repairing  a sprinkler system, including drivers and helpers</t>
  </si>
  <si>
    <t>ACTUAL</t>
  </si>
  <si>
    <r>
      <t>* State</t>
    </r>
    <r>
      <rPr>
        <sz val="8"/>
        <color rgb="FFFF0000"/>
        <rFont val="Arial"/>
        <family val="2"/>
      </rPr>
      <t xml:space="preserve"> "ESTIMATE"  "ACTUAL"</t>
    </r>
  </si>
  <si>
    <t>COMPENSATION INSURANCE VIA EMAIL AT governmentinsurance@dof.vi.gov, BY MAIL, OR</t>
  </si>
  <si>
    <t>EMPLOYERS ARE ADVISED TO PLEASE FILE THE EMPLOYER'S REPORT FOR WORKER'S</t>
  </si>
  <si>
    <t>Business</t>
  </si>
  <si>
    <t>(If several, submit separate report for each Business)</t>
  </si>
  <si>
    <t>in Handbook on Worker's Compensation Insurance)</t>
  </si>
  <si>
    <t>Premium payments received over the past 3 calendar years</t>
  </si>
  <si>
    <t>(If business discontinued indicate by</t>
  </si>
  <si>
    <t>Experience Rating Increase</t>
  </si>
  <si>
    <t>CREDIT ON PREMIUM FOR SUBSEQUENT YEAR                         %</t>
  </si>
  <si>
    <t>INCREASE IN PREMIUM FOR SUBSEQUENT YEAR                      %</t>
  </si>
  <si>
    <t>Estimate Premium Paid</t>
  </si>
  <si>
    <t>due for CY</t>
  </si>
  <si>
    <t>Actual Premiums Paid</t>
  </si>
  <si>
    <r>
      <t xml:space="preserve"> </t>
    </r>
    <r>
      <rPr>
        <sz val="8"/>
        <color rgb="FFFF0000"/>
        <rFont val="Arial"/>
        <family val="2"/>
      </rPr>
      <t>due for CY</t>
    </r>
  </si>
  <si>
    <t>for purpose of determining amount of premium for Worker's Compensation Insurance, required under Title 24</t>
  </si>
  <si>
    <t xml:space="preserve">PUBLIC EMPLOYEES </t>
  </si>
  <si>
    <t xml:space="preserve">PUBLIC EMPLOYEES  </t>
  </si>
  <si>
    <t xml:space="preserve">PUBLIC EMPLOYEES   </t>
  </si>
  <si>
    <t xml:space="preserve">PUBLIC EMPLOYEES    </t>
  </si>
  <si>
    <t xml:space="preserve">PUBLIC EMPLOYEES     </t>
  </si>
  <si>
    <t xml:space="preserve">PUBLIC EMPLOYEES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</si>
</sst>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8" formatCode="&quot;$&quot;#,##0.00_);[Red]\(&quot;$&quot;#,##0.00\)"/>
    <numFmt numFmtId="44" formatCode="_(&quot;$&quot;* #,##0.00_);_(&quot;$&quot;* \(#,##0.00\);_(&quot;$&quot;* &quot;-&quot;??_);_(@_)"/>
    <numFmt numFmtId="43" formatCode="_(* #,##0.00_);_(* \(#,##0.00\);_(* &quot;-&quot;??_);_(@_)"/>
    <numFmt numFmtId="164" formatCode="&quot;$&quot;#,##0.00;[Red]\-&quot;$&quot;#,##0.00"/>
    <numFmt numFmtId="165" formatCode="_-&quot;$&quot;* #,##0.00_-;\-&quot;$&quot;* #,##0.00_-;_-&quot;$&quot;* &quot;-&quot;??_-;_-@_-"/>
    <numFmt numFmtId="166" formatCode="_-* #,##0.00_-;\-* #,##0.00_-;_-* &quot;-&quot;??_-;_-@_-"/>
    <numFmt numFmtId="167" formatCode="&quot;$&quot;#,##0.00"/>
    <numFmt numFmtId="168" formatCode="0.0000"/>
  </numFmts>
  <fonts count="40">
    <font>
      <sz val="11"/>
      <color theme="1"/>
      <name val="Calibri"/>
      <family val="2"/>
      <scheme val="minor"/>
    </font>
    <font>
      <sz val="10"/>
      <name val="Arial"/>
      <family val="2"/>
    </font>
    <font>
      <i/>
      <sz val="11"/>
      <color theme="1"/>
      <name val="Felix Titling"/>
      <family val="5"/>
    </font>
    <font>
      <b/>
      <sz val="11"/>
      <color theme="1"/>
      <name val="Algerian"/>
      <family val="5"/>
    </font>
    <font>
      <b/>
      <sz val="10"/>
      <name val="Arial"/>
      <family val="2"/>
    </font>
    <font>
      <sz val="10"/>
      <name val="Arial"/>
      <family val="2"/>
    </font>
    <font>
      <sz val="10"/>
      <color rgb="FFFF0000"/>
      <name val="Arial"/>
      <family val="2"/>
    </font>
    <font>
      <sz val="8"/>
      <color rgb="FFFF0000"/>
      <name val="Arial"/>
      <family val="2"/>
    </font>
    <font>
      <b/>
      <u/>
      <sz val="10"/>
      <color rgb="FFFF0000"/>
      <name val="Arial"/>
      <family val="2"/>
    </font>
    <font>
      <u/>
      <sz val="10"/>
      <color rgb="FFFF0000"/>
      <name val="Arial"/>
      <family val="2"/>
    </font>
    <font>
      <b/>
      <u/>
      <sz val="16"/>
      <color rgb="FFFF0000"/>
      <name val="Arial"/>
      <family val="2"/>
    </font>
    <font>
      <sz val="11"/>
      <color theme="1"/>
      <name val="Calibri"/>
      <family val="2"/>
      <scheme val="minor"/>
    </font>
    <font>
      <b/>
      <sz val="11"/>
      <color theme="1"/>
      <name val="Calibri"/>
      <family val="2"/>
      <scheme val="minor"/>
    </font>
    <font>
      <b/>
      <sz val="11"/>
      <color theme="1"/>
      <name val="Calibri Light"/>
      <family val="1"/>
      <scheme val="major"/>
    </font>
    <font>
      <b/>
      <i/>
      <sz val="11"/>
      <color theme="1"/>
      <name val="Times New Roman"/>
      <family val="1"/>
    </font>
    <font>
      <b/>
      <i/>
      <sz val="11"/>
      <color theme="1"/>
      <name val="Times Roman"/>
    </font>
    <font>
      <b/>
      <sz val="11.5"/>
      <color theme="1"/>
      <name val="Calibri"/>
      <family val="2"/>
      <scheme val="minor"/>
    </font>
    <font>
      <b/>
      <sz val="11"/>
      <color rgb="FFFF0000"/>
      <name val="Calibri"/>
      <family val="2"/>
      <scheme val="minor"/>
    </font>
    <font>
      <b/>
      <sz val="11.5"/>
      <color rgb="FFFF0000"/>
      <name val="Calibri"/>
      <family val="2"/>
      <scheme val="minor"/>
    </font>
    <font>
      <b/>
      <sz val="11.5"/>
      <name val="Calibri"/>
      <family val="2"/>
      <scheme val="minor"/>
    </font>
    <font>
      <sz val="11.5"/>
      <color rgb="FF0070C0"/>
      <name val="Calibri"/>
      <family val="2"/>
      <scheme val="minor"/>
    </font>
    <font>
      <b/>
      <sz val="11"/>
      <color theme="1"/>
      <name val="Times New Roman"/>
      <family val="1"/>
    </font>
    <font>
      <sz val="11"/>
      <color rgb="FFFF0000"/>
      <name val="Calibri"/>
      <family val="2"/>
      <scheme val="minor"/>
    </font>
    <font>
      <sz val="7"/>
      <color rgb="FFFF0000"/>
      <name val="Arial"/>
      <family val="2"/>
    </font>
    <font>
      <b/>
      <sz val="10"/>
      <color rgb="FFFF0000"/>
      <name val="Arial"/>
      <family val="2"/>
    </font>
    <font>
      <b/>
      <sz val="12"/>
      <color rgb="FFFF0000"/>
      <name val="Arial"/>
      <family val="2"/>
    </font>
    <font>
      <b/>
      <u/>
      <sz val="12"/>
      <color rgb="FFFF0000"/>
      <name val="Arial"/>
      <family val="2"/>
    </font>
    <font>
      <sz val="8.5"/>
      <color rgb="FFFF0000"/>
      <name val="Arial"/>
      <family val="2"/>
    </font>
    <font>
      <sz val="6"/>
      <color rgb="FFFF0000"/>
      <name val="Arial"/>
      <family val="2"/>
    </font>
    <font>
      <b/>
      <sz val="8"/>
      <color rgb="FFFF0000"/>
      <name val="Arial"/>
      <family val="2"/>
    </font>
    <font>
      <sz val="9"/>
      <color rgb="FFFF0000"/>
      <name val="Arial"/>
      <family val="2"/>
    </font>
    <font>
      <u/>
      <sz val="6"/>
      <color rgb="FFFF0000"/>
      <name val="Arial"/>
      <family val="2"/>
    </font>
    <font>
      <sz val="5"/>
      <color rgb="FFFF0000"/>
      <name val="Arial"/>
      <family val="2"/>
    </font>
    <font>
      <b/>
      <u/>
      <sz val="8"/>
      <color rgb="FFFF0000"/>
      <name val="Arial"/>
      <family val="2"/>
    </font>
    <font>
      <u/>
      <sz val="9"/>
      <color rgb="FFFF0000"/>
      <name val="Arial"/>
      <family val="2"/>
    </font>
    <font>
      <b/>
      <u/>
      <sz val="9"/>
      <color rgb="FFFF0000"/>
      <name val="Arial"/>
      <family val="2"/>
    </font>
    <font>
      <b/>
      <u val="singleAccounting"/>
      <sz val="10"/>
      <color rgb="FFFF0000"/>
      <name val="Arial"/>
      <family val="2"/>
    </font>
    <font>
      <sz val="10"/>
      <color theme="0"/>
      <name val="Arial"/>
      <family val="2"/>
    </font>
    <font>
      <i/>
      <sz val="10"/>
      <name val="Arial"/>
      <family val="2"/>
    </font>
    <font>
      <sz val="14"/>
      <name val="Arial"/>
      <family val="2"/>
    </font>
  </fonts>
  <fills count="2">
    <fill>
      <patternFill patternType="none"/>
    </fill>
    <fill>
      <patternFill patternType="gray125"/>
    </fill>
  </fills>
  <borders count="4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double">
        <color indexed="64"/>
      </bottom>
      <diagonal/>
    </border>
    <border>
      <left/>
      <right/>
      <top style="thin">
        <color indexed="64"/>
      </top>
      <bottom style="medium">
        <color indexed="64"/>
      </bottom>
      <diagonal/>
    </border>
    <border>
      <left/>
      <right/>
      <top/>
      <bottom style="dotted">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style="medium">
        <color rgb="FFFF0000"/>
      </left>
      <right/>
      <top/>
      <bottom/>
      <diagonal/>
    </border>
    <border>
      <left/>
      <right style="medium">
        <color rgb="FFFF0000"/>
      </right>
      <top/>
      <bottom/>
      <diagonal/>
    </border>
    <border>
      <left/>
      <right/>
      <top/>
      <bottom style="medium">
        <color rgb="FFFF0000"/>
      </bottom>
      <diagonal/>
    </border>
    <border>
      <left style="medium">
        <color rgb="FFFF0000"/>
      </left>
      <right style="medium">
        <color rgb="FFFF0000"/>
      </right>
      <top/>
      <bottom/>
      <diagonal/>
    </border>
    <border>
      <left/>
      <right/>
      <top style="medium">
        <color rgb="FFFF0000"/>
      </top>
      <bottom/>
      <diagonal/>
    </border>
    <border>
      <left style="medium">
        <color rgb="FFFF0000"/>
      </left>
      <right/>
      <top/>
      <bottom style="thin">
        <color indexed="64"/>
      </bottom>
      <diagonal/>
    </border>
    <border>
      <left/>
      <right/>
      <top style="medium">
        <color rgb="FFFF0000"/>
      </top>
      <bottom style="thin">
        <color indexed="64"/>
      </bottom>
      <diagonal/>
    </border>
    <border>
      <left style="medium">
        <color rgb="FFFF0000"/>
      </left>
      <right/>
      <top style="medium">
        <color rgb="FFFF0000"/>
      </top>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style="medium">
        <color rgb="FFFF0000"/>
      </right>
      <top style="thin">
        <color indexed="64"/>
      </top>
      <bottom style="medium">
        <color rgb="FFFF0000"/>
      </bottom>
      <diagonal/>
    </border>
    <border>
      <left style="medium">
        <color rgb="FFFF0000"/>
      </left>
      <right/>
      <top style="thin">
        <color indexed="64"/>
      </top>
      <bottom style="medium">
        <color rgb="FFFF0000"/>
      </bottom>
      <diagonal/>
    </border>
    <border>
      <left style="medium">
        <color rgb="FFFF0000"/>
      </left>
      <right style="medium">
        <color rgb="FFFF0000"/>
      </right>
      <top style="thin">
        <color indexed="64"/>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style="medium">
        <color rgb="FFFF0000"/>
      </right>
      <top style="medium">
        <color rgb="FFFF0000"/>
      </top>
      <bottom style="thin">
        <color indexed="64"/>
      </bottom>
      <diagonal/>
    </border>
    <border>
      <left style="medium">
        <color rgb="FFFF0000"/>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bottom style="double">
        <color indexed="64"/>
      </bottom>
      <diagonal/>
    </border>
    <border>
      <left style="medium">
        <color rgb="FFFF0000"/>
      </left>
      <right/>
      <top style="medium">
        <color indexed="64"/>
      </top>
      <bottom style="medium">
        <color indexed="64"/>
      </bottom>
      <diagonal/>
    </border>
  </borders>
  <cellStyleXfs count="7">
    <xf numFmtId="0" fontId="0" fillId="0" borderId="0"/>
    <xf numFmtId="0" fontId="1" fillId="0" borderId="0"/>
    <xf numFmtId="166" fontId="1"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cellStyleXfs>
  <cellXfs count="212">
    <xf numFmtId="0" fontId="0" fillId="0" borderId="0" xfId="0"/>
    <xf numFmtId="0" fontId="1" fillId="0" borderId="0" xfId="1"/>
    <xf numFmtId="9" fontId="2" fillId="0" borderId="1" xfId="1" applyNumberFormat="1" applyFont="1" applyBorder="1" applyAlignment="1">
      <alignment horizontal="center" vertical="center" wrapText="1"/>
    </xf>
    <xf numFmtId="44" fontId="3" fillId="0" borderId="4" xfId="1" applyNumberFormat="1" applyFont="1" applyBorder="1" applyAlignment="1">
      <alignment vertical="center" wrapText="1"/>
    </xf>
    <xf numFmtId="0" fontId="3" fillId="0" borderId="5" xfId="1" applyFont="1" applyBorder="1" applyAlignment="1">
      <alignment horizontal="center" vertical="center" wrapText="1"/>
    </xf>
    <xf numFmtId="0" fontId="3" fillId="0" borderId="5" xfId="1" applyFont="1" applyBorder="1" applyAlignment="1">
      <alignment horizontal="center" vertical="center"/>
    </xf>
    <xf numFmtId="8" fontId="4" fillId="0" borderId="0" xfId="1" applyNumberFormat="1" applyFont="1"/>
    <xf numFmtId="0" fontId="4" fillId="0" borderId="0" xfId="1" applyFont="1"/>
    <xf numFmtId="0" fontId="1" fillId="0" borderId="0" xfId="1" applyAlignment="1">
      <alignment horizontal="left"/>
    </xf>
    <xf numFmtId="0" fontId="5" fillId="0" borderId="0" xfId="1" applyFont="1"/>
    <xf numFmtId="167" fontId="1" fillId="0" borderId="0" xfId="1" applyNumberFormat="1"/>
    <xf numFmtId="0" fontId="6" fillId="0" borderId="0" xfId="1" applyFont="1"/>
    <xf numFmtId="0" fontId="7" fillId="0" borderId="0" xfId="1" applyFont="1"/>
    <xf numFmtId="0" fontId="8" fillId="0" borderId="0" xfId="1" applyFont="1"/>
    <xf numFmtId="0" fontId="9" fillId="0" borderId="0" xfId="1" applyFont="1"/>
    <xf numFmtId="0" fontId="10" fillId="0" borderId="0" xfId="1" applyFont="1"/>
    <xf numFmtId="44" fontId="0" fillId="0" borderId="0" xfId="4" applyFont="1"/>
    <xf numFmtId="0" fontId="1" fillId="0" borderId="4" xfId="1" applyBorder="1"/>
    <xf numFmtId="0" fontId="1" fillId="0" borderId="13" xfId="1" applyBorder="1"/>
    <xf numFmtId="0" fontId="1" fillId="0" borderId="14" xfId="1" applyBorder="1"/>
    <xf numFmtId="0" fontId="1" fillId="0" borderId="15" xfId="1" applyBorder="1"/>
    <xf numFmtId="0" fontId="1" fillId="0" borderId="16" xfId="1" applyBorder="1"/>
    <xf numFmtId="0" fontId="1" fillId="0" borderId="17" xfId="1" applyBorder="1"/>
    <xf numFmtId="0" fontId="3" fillId="0" borderId="5" xfId="0" applyFont="1" applyBorder="1" applyAlignment="1">
      <alignment horizontal="center" vertical="center"/>
    </xf>
    <xf numFmtId="14" fontId="4" fillId="0" borderId="0" xfId="1" applyNumberFormat="1" applyFont="1"/>
    <xf numFmtId="0" fontId="12" fillId="0" borderId="3" xfId="5" applyNumberFormat="1" applyFont="1" applyBorder="1" applyAlignment="1">
      <alignment horizontal="center"/>
    </xf>
    <xf numFmtId="0" fontId="13" fillId="0" borderId="3" xfId="0" applyFont="1" applyBorder="1" applyAlignment="1">
      <alignment horizontal="left" wrapText="1"/>
    </xf>
    <xf numFmtId="4" fontId="12" fillId="0" borderId="2" xfId="0" applyNumberFormat="1" applyFont="1" applyBorder="1"/>
    <xf numFmtId="4" fontId="12" fillId="0" borderId="1" xfId="0" applyNumberFormat="1" applyFont="1" applyBorder="1"/>
    <xf numFmtId="0" fontId="12" fillId="0" borderId="3" xfId="0" applyFont="1" applyBorder="1" applyAlignment="1">
      <alignment horizontal="center"/>
    </xf>
    <xf numFmtId="4" fontId="12" fillId="0" borderId="2" xfId="0" applyNumberFormat="1" applyFont="1" applyBorder="1" applyAlignment="1">
      <alignment wrapText="1"/>
    </xf>
    <xf numFmtId="0" fontId="12" fillId="0" borderId="5" xfId="0" applyFont="1" applyBorder="1" applyAlignment="1">
      <alignment horizontal="center"/>
    </xf>
    <xf numFmtId="0" fontId="13" fillId="0" borderId="5" xfId="0" applyFont="1" applyBorder="1" applyAlignment="1">
      <alignment horizontal="left" wrapText="1"/>
    </xf>
    <xf numFmtId="4" fontId="12" fillId="0" borderId="4" xfId="0" applyNumberFormat="1" applyFont="1" applyBorder="1"/>
    <xf numFmtId="4" fontId="12" fillId="0" borderId="2" xfId="0" applyNumberFormat="1" applyFont="1" applyBorder="1" applyAlignment="1">
      <alignment horizontal="center"/>
    </xf>
    <xf numFmtId="9" fontId="14" fillId="0" borderId="1" xfId="0" applyNumberFormat="1" applyFont="1" applyBorder="1" applyAlignment="1">
      <alignment horizontal="center" vertical="center" wrapText="1"/>
    </xf>
    <xf numFmtId="9" fontId="15" fillId="0" borderId="1" xfId="0" applyNumberFormat="1" applyFont="1" applyBorder="1" applyAlignment="1">
      <alignment horizontal="center" vertical="center" wrapText="1"/>
    </xf>
    <xf numFmtId="0" fontId="16" fillId="0" borderId="0" xfId="0" applyFont="1"/>
    <xf numFmtId="0" fontId="17" fillId="0" borderId="0" xfId="0" applyFont="1"/>
    <xf numFmtId="0" fontId="18" fillId="0" borderId="0" xfId="0" applyFont="1"/>
    <xf numFmtId="0" fontId="20" fillId="0" borderId="0" xfId="0" applyFont="1" applyBorder="1"/>
    <xf numFmtId="0" fontId="16" fillId="0" borderId="2" xfId="0" applyFont="1" applyBorder="1" applyAlignment="1">
      <alignment horizontal="right"/>
    </xf>
    <xf numFmtId="0" fontId="21" fillId="0" borderId="5" xfId="0" applyFont="1" applyBorder="1" applyAlignment="1">
      <alignment horizontal="center" vertical="center" wrapText="1"/>
    </xf>
    <xf numFmtId="44" fontId="21" fillId="0" borderId="4" xfId="0" applyNumberFormat="1" applyFont="1" applyBorder="1" applyAlignment="1">
      <alignment vertical="center" wrapText="1"/>
    </xf>
    <xf numFmtId="0" fontId="18" fillId="0" borderId="6" xfId="0" applyFont="1" applyBorder="1"/>
    <xf numFmtId="0" fontId="17" fillId="0" borderId="3" xfId="0" applyFont="1" applyBorder="1" applyAlignment="1">
      <alignment horizontal="center"/>
    </xf>
    <xf numFmtId="0" fontId="19" fillId="0" borderId="0" xfId="0" applyFont="1" applyBorder="1"/>
    <xf numFmtId="0" fontId="17" fillId="0" borderId="0" xfId="0" applyFont="1" applyBorder="1"/>
    <xf numFmtId="0" fontId="18" fillId="0" borderId="0" xfId="0" applyFont="1" applyBorder="1"/>
    <xf numFmtId="0" fontId="24" fillId="0" borderId="0" xfId="1" applyFont="1" applyAlignment="1">
      <alignment horizontal="center"/>
    </xf>
    <xf numFmtId="0" fontId="25" fillId="0" borderId="0" xfId="1" applyFont="1" applyAlignment="1">
      <alignment horizontal="center"/>
    </xf>
    <xf numFmtId="0" fontId="6" fillId="0" borderId="0" xfId="1" applyFont="1" applyAlignment="1">
      <alignment horizontal="center"/>
    </xf>
    <xf numFmtId="0" fontId="6" fillId="0" borderId="0" xfId="1" applyFont="1" applyAlignment="1">
      <alignment horizontal="left"/>
    </xf>
    <xf numFmtId="0" fontId="25" fillId="0" borderId="0" xfId="1" applyFont="1"/>
    <xf numFmtId="0" fontId="26" fillId="0" borderId="0" xfId="1" applyFont="1"/>
    <xf numFmtId="0" fontId="27" fillId="0" borderId="0" xfId="1" applyFont="1" applyAlignment="1">
      <alignment horizontal="left"/>
    </xf>
    <xf numFmtId="0" fontId="6" fillId="0" borderId="10" xfId="1" applyFont="1" applyBorder="1"/>
    <xf numFmtId="0" fontId="27" fillId="0" borderId="10" xfId="1" applyFont="1" applyBorder="1" applyAlignment="1">
      <alignment horizontal="left"/>
    </xf>
    <xf numFmtId="0" fontId="27" fillId="0" borderId="10" xfId="1" applyFont="1" applyBorder="1" applyAlignment="1">
      <alignment horizontal="center"/>
    </xf>
    <xf numFmtId="0" fontId="6" fillId="0" borderId="0" xfId="1" applyFont="1" applyAlignment="1">
      <alignment horizontal="right"/>
    </xf>
    <xf numFmtId="0" fontId="24" fillId="0" borderId="0" xfId="1" applyFont="1"/>
    <xf numFmtId="0" fontId="23" fillId="0" borderId="0" xfId="1" applyFont="1" applyAlignment="1">
      <alignment horizontal="left"/>
    </xf>
    <xf numFmtId="0" fontId="28" fillId="0" borderId="0" xfId="1" applyFont="1" applyAlignment="1">
      <alignment horizontal="left"/>
    </xf>
    <xf numFmtId="0" fontId="24" fillId="0" borderId="0" xfId="1" applyFont="1" applyAlignment="1">
      <alignment horizontal="left"/>
    </xf>
    <xf numFmtId="0" fontId="7" fillId="0" borderId="0" xfId="1" applyFont="1" applyAlignment="1">
      <alignment horizontal="left"/>
    </xf>
    <xf numFmtId="0" fontId="29" fillId="0" borderId="0" xfId="1" applyFont="1" applyAlignment="1">
      <alignment horizontal="left"/>
    </xf>
    <xf numFmtId="0" fontId="30" fillId="0" borderId="0" xfId="1" applyFont="1" applyAlignment="1">
      <alignment horizontal="center"/>
    </xf>
    <xf numFmtId="0" fontId="30" fillId="0" borderId="0" xfId="1" applyFont="1" applyAlignment="1">
      <alignment horizontal="left"/>
    </xf>
    <xf numFmtId="0" fontId="23" fillId="0" borderId="0" xfId="1" applyFont="1" applyAlignment="1">
      <alignment horizontal="right"/>
    </xf>
    <xf numFmtId="0" fontId="28" fillId="0" borderId="0" xfId="1" applyFont="1" applyAlignment="1">
      <alignment horizontal="left" vertical="top"/>
    </xf>
    <xf numFmtId="0" fontId="28" fillId="0" borderId="0" xfId="1" applyFont="1" applyAlignment="1">
      <alignment horizontal="center" vertical="top"/>
    </xf>
    <xf numFmtId="0" fontId="28" fillId="0" borderId="5" xfId="1" applyFont="1" applyBorder="1" applyAlignment="1">
      <alignment horizontal="left" vertical="top"/>
    </xf>
    <xf numFmtId="0" fontId="28" fillId="0" borderId="5" xfId="1" applyFont="1" applyBorder="1" applyAlignment="1">
      <alignment horizontal="center" vertical="top"/>
    </xf>
    <xf numFmtId="0" fontId="24" fillId="0" borderId="0" xfId="1" applyFont="1" applyAlignment="1">
      <alignment horizontal="right"/>
    </xf>
    <xf numFmtId="0" fontId="6" fillId="0" borderId="10" xfId="1" applyFont="1" applyBorder="1" applyAlignment="1">
      <alignment horizontal="left"/>
    </xf>
    <xf numFmtId="0" fontId="24" fillId="0" borderId="10" xfId="1" applyFont="1" applyBorder="1" applyAlignment="1">
      <alignment horizontal="left"/>
    </xf>
    <xf numFmtId="0" fontId="6" fillId="0" borderId="10" xfId="1" applyFont="1" applyBorder="1" applyAlignment="1">
      <alignment horizontal="center"/>
    </xf>
    <xf numFmtId="0" fontId="30" fillId="0" borderId="10" xfId="1" applyFont="1" applyBorder="1" applyAlignment="1">
      <alignment horizontal="left"/>
    </xf>
    <xf numFmtId="0" fontId="24" fillId="0" borderId="10" xfId="1" applyFont="1" applyBorder="1" applyAlignment="1">
      <alignment horizontal="right"/>
    </xf>
    <xf numFmtId="0" fontId="32" fillId="0" borderId="0" xfId="1" applyFont="1" applyAlignment="1">
      <alignment horizontal="right"/>
    </xf>
    <xf numFmtId="0" fontId="7" fillId="0" borderId="0" xfId="1" applyFont="1" applyAlignment="1">
      <alignment horizontal="center"/>
    </xf>
    <xf numFmtId="0" fontId="33" fillId="0" borderId="0" xfId="1" applyFont="1" applyAlignment="1">
      <alignment horizontal="center"/>
    </xf>
    <xf numFmtId="0" fontId="34" fillId="0" borderId="0" xfId="1" applyFont="1"/>
    <xf numFmtId="0" fontId="34" fillId="0" borderId="0" xfId="1" applyFont="1" applyAlignment="1">
      <alignment horizontal="center"/>
    </xf>
    <xf numFmtId="0" fontId="35" fillId="0" borderId="0" xfId="1" applyFont="1" applyAlignment="1">
      <alignment horizontal="center"/>
    </xf>
    <xf numFmtId="43" fontId="8" fillId="0" borderId="0" xfId="1" applyNumberFormat="1" applyFont="1"/>
    <xf numFmtId="0" fontId="7" fillId="0" borderId="0" xfId="1" applyFont="1" applyAlignment="1">
      <alignment horizontal="right"/>
    </xf>
    <xf numFmtId="43" fontId="24" fillId="0" borderId="0" xfId="1" applyNumberFormat="1" applyFont="1" applyAlignment="1">
      <alignment horizontal="right"/>
    </xf>
    <xf numFmtId="43" fontId="24" fillId="0" borderId="0" xfId="1" applyNumberFormat="1" applyFont="1"/>
    <xf numFmtId="43" fontId="24" fillId="0" borderId="0" xfId="1" applyNumberFormat="1" applyFont="1" applyAlignment="1">
      <alignment horizontal="left"/>
    </xf>
    <xf numFmtId="10" fontId="7" fillId="0" borderId="0" xfId="1" applyNumberFormat="1" applyFont="1"/>
    <xf numFmtId="2" fontId="6" fillId="0" borderId="5" xfId="1" applyNumberFormat="1" applyFont="1" applyBorder="1" applyProtection="1">
      <protection hidden="1"/>
    </xf>
    <xf numFmtId="9" fontId="7" fillId="0" borderId="0" xfId="1" applyNumberFormat="1" applyFont="1" applyAlignment="1">
      <alignment horizontal="left"/>
    </xf>
    <xf numFmtId="10" fontId="29" fillId="0" borderId="0" xfId="1" applyNumberFormat="1" applyFont="1"/>
    <xf numFmtId="44" fontId="6" fillId="0" borderId="0" xfId="4" applyFont="1" applyProtection="1">
      <protection hidden="1"/>
    </xf>
    <xf numFmtId="44" fontId="22" fillId="0" borderId="3" xfId="4" applyFont="1" applyBorder="1" applyProtection="1">
      <protection hidden="1"/>
    </xf>
    <xf numFmtId="43" fontId="36" fillId="0" borderId="0" xfId="1" applyNumberFormat="1" applyFont="1"/>
    <xf numFmtId="44" fontId="24" fillId="0" borderId="0" xfId="1" applyNumberFormat="1" applyFont="1"/>
    <xf numFmtId="9" fontId="8" fillId="0" borderId="0" xfId="3" applyFont="1"/>
    <xf numFmtId="1" fontId="4" fillId="0" borderId="3" xfId="1" applyNumberFormat="1" applyFont="1" applyBorder="1" applyAlignment="1" applyProtection="1">
      <alignment horizontal="center"/>
      <protection hidden="1"/>
    </xf>
    <xf numFmtId="0" fontId="6" fillId="0" borderId="1" xfId="1" applyFont="1" applyFill="1" applyBorder="1" applyProtection="1">
      <protection locked="0"/>
    </xf>
    <xf numFmtId="0" fontId="6" fillId="0" borderId="5" xfId="1" applyFont="1" applyFill="1" applyBorder="1" applyAlignment="1" applyProtection="1">
      <alignment horizontal="center"/>
      <protection locked="0"/>
    </xf>
    <xf numFmtId="0" fontId="8" fillId="0" borderId="5" xfId="1" applyFont="1" applyFill="1" applyBorder="1" applyAlignment="1" applyProtection="1">
      <alignment horizontal="center"/>
      <protection locked="0"/>
    </xf>
    <xf numFmtId="164" fontId="32" fillId="0" borderId="0" xfId="6" applyNumberFormat="1" applyFont="1" applyAlignment="1">
      <alignment horizontal="center"/>
    </xf>
    <xf numFmtId="0" fontId="6" fillId="0" borderId="0" xfId="1" applyFont="1" applyBorder="1"/>
    <xf numFmtId="0" fontId="6" fillId="0" borderId="23" xfId="1" applyFont="1" applyBorder="1"/>
    <xf numFmtId="0" fontId="6" fillId="0" borderId="24" xfId="1" applyFont="1" applyBorder="1"/>
    <xf numFmtId="0" fontId="1" fillId="0" borderId="25" xfId="1" applyFont="1" applyFill="1" applyBorder="1"/>
    <xf numFmtId="0" fontId="6" fillId="0" borderId="23" xfId="1" applyFont="1" applyBorder="1" applyAlignment="1">
      <alignment horizontal="left"/>
    </xf>
    <xf numFmtId="0" fontId="6" fillId="0" borderId="26" xfId="1" applyFont="1" applyBorder="1" applyAlignment="1">
      <alignment horizontal="right"/>
    </xf>
    <xf numFmtId="0" fontId="6" fillId="0" borderId="27" xfId="1" applyFont="1" applyBorder="1"/>
    <xf numFmtId="0" fontId="6" fillId="0" borderId="26" xfId="1" applyFont="1" applyBorder="1"/>
    <xf numFmtId="0" fontId="7" fillId="0" borderId="26" xfId="1" applyFont="1" applyBorder="1"/>
    <xf numFmtId="0" fontId="28" fillId="0" borderId="23" xfId="1" applyFont="1" applyBorder="1" applyAlignment="1">
      <alignment horizontal="left" vertical="top"/>
    </xf>
    <xf numFmtId="0" fontId="28" fillId="0" borderId="28" xfId="1" applyFont="1" applyBorder="1" applyAlignment="1">
      <alignment horizontal="left" vertical="top"/>
    </xf>
    <xf numFmtId="10" fontId="6" fillId="0" borderId="23" xfId="1" applyNumberFormat="1" applyFont="1" applyBorder="1" applyAlignment="1">
      <alignment horizontal="center"/>
    </xf>
    <xf numFmtId="10" fontId="24" fillId="0" borderId="23" xfId="1" applyNumberFormat="1" applyFont="1" applyBorder="1" applyAlignment="1">
      <alignment horizontal="center"/>
    </xf>
    <xf numFmtId="10" fontId="24" fillId="0" borderId="30" xfId="1" applyNumberFormat="1" applyFont="1" applyBorder="1" applyAlignment="1">
      <alignment horizontal="center"/>
    </xf>
    <xf numFmtId="0" fontId="23" fillId="0" borderId="0" xfId="1" applyFont="1" applyBorder="1" applyAlignment="1">
      <alignment horizontal="left"/>
    </xf>
    <xf numFmtId="0" fontId="24" fillId="0" borderId="0" xfId="1" applyFont="1" applyBorder="1" applyAlignment="1">
      <alignment horizontal="left"/>
    </xf>
    <xf numFmtId="0" fontId="24" fillId="0" borderId="26" xfId="1" applyFont="1" applyBorder="1" applyAlignment="1">
      <alignment horizontal="left"/>
    </xf>
    <xf numFmtId="0" fontId="6" fillId="0" borderId="24" xfId="1" applyFont="1" applyBorder="1" applyAlignment="1">
      <alignment horizontal="left"/>
    </xf>
    <xf numFmtId="0" fontId="6" fillId="0" borderId="26" xfId="1" applyFont="1" applyBorder="1" applyAlignment="1">
      <alignment horizontal="left"/>
    </xf>
    <xf numFmtId="0" fontId="6" fillId="0" borderId="27" xfId="1" applyFont="1" applyBorder="1" applyAlignment="1">
      <alignment horizontal="left"/>
    </xf>
    <xf numFmtId="0" fontId="6" fillId="0" borderId="26" xfId="1" applyFont="1" applyBorder="1" applyAlignment="1">
      <alignment horizontal="center"/>
    </xf>
    <xf numFmtId="0" fontId="24" fillId="0" borderId="26" xfId="1" applyFont="1" applyBorder="1" applyAlignment="1">
      <alignment horizontal="center"/>
    </xf>
    <xf numFmtId="0" fontId="24" fillId="0" borderId="0" xfId="1" applyFont="1" applyBorder="1" applyAlignment="1">
      <alignment horizontal="center"/>
    </xf>
    <xf numFmtId="0" fontId="6" fillId="0" borderId="25" xfId="1" applyFont="1" applyBorder="1"/>
    <xf numFmtId="0" fontId="4" fillId="0" borderId="38" xfId="1" applyFont="1" applyFill="1" applyBorder="1" applyAlignment="1" applyProtection="1">
      <alignment horizontal="center"/>
      <protection locked="0"/>
    </xf>
    <xf numFmtId="0" fontId="4" fillId="0" borderId="35" xfId="1" applyFont="1" applyFill="1" applyBorder="1" applyAlignment="1" applyProtection="1">
      <alignment horizontal="center"/>
      <protection locked="0"/>
    </xf>
    <xf numFmtId="0" fontId="4" fillId="0" borderId="33" xfId="1" applyFont="1" applyFill="1" applyBorder="1" applyAlignment="1" applyProtection="1">
      <alignment horizontal="center"/>
      <protection locked="0"/>
    </xf>
    <xf numFmtId="0" fontId="8" fillId="0" borderId="21" xfId="1" applyFont="1" applyFill="1" applyBorder="1" applyAlignment="1" applyProtection="1">
      <alignment horizontal="center"/>
      <protection locked="0"/>
    </xf>
    <xf numFmtId="0" fontId="6" fillId="0" borderId="41" xfId="1" applyFont="1" applyBorder="1" applyAlignment="1">
      <alignment horizontal="center"/>
    </xf>
    <xf numFmtId="0" fontId="6" fillId="0" borderId="21" xfId="1" applyFont="1" applyFill="1" applyBorder="1" applyProtection="1">
      <protection locked="0"/>
    </xf>
    <xf numFmtId="165" fontId="1" fillId="0" borderId="0" xfId="6" applyFont="1"/>
    <xf numFmtId="44" fontId="6" fillId="0" borderId="5" xfId="4" applyFont="1" applyBorder="1" applyProtection="1">
      <protection locked="0"/>
    </xf>
    <xf numFmtId="44" fontId="22" fillId="0" borderId="5" xfId="4" applyFont="1" applyBorder="1" applyProtection="1">
      <protection locked="0"/>
    </xf>
    <xf numFmtId="0" fontId="24" fillId="0" borderId="5" xfId="1" applyNumberFormat="1" applyFont="1" applyFill="1" applyBorder="1" applyAlignment="1" applyProtection="1">
      <alignment horizontal="center"/>
      <protection locked="0"/>
    </xf>
    <xf numFmtId="0" fontId="6" fillId="0" borderId="0" xfId="1" applyFont="1" applyProtection="1">
      <protection locked="0"/>
    </xf>
    <xf numFmtId="0" fontId="6" fillId="0" borderId="0" xfId="1" applyFont="1" applyAlignment="1" applyProtection="1">
      <alignment horizontal="center"/>
      <protection locked="0"/>
    </xf>
    <xf numFmtId="2" fontId="1" fillId="0" borderId="0" xfId="1" applyNumberFormat="1"/>
    <xf numFmtId="2" fontId="2" fillId="0" borderId="1" xfId="1" applyNumberFormat="1" applyFont="1" applyBorder="1" applyAlignment="1">
      <alignment horizontal="center" vertical="center" wrapText="1"/>
    </xf>
    <xf numFmtId="168" fontId="1" fillId="0" borderId="0" xfId="1" applyNumberFormat="1"/>
    <xf numFmtId="0" fontId="23" fillId="0" borderId="0" xfId="1" applyFont="1" applyAlignment="1">
      <alignment horizontal="left"/>
    </xf>
    <xf numFmtId="0" fontId="23" fillId="0" borderId="0" xfId="1" applyFont="1" applyAlignment="1">
      <alignment horizontal="center"/>
    </xf>
    <xf numFmtId="0" fontId="37" fillId="0" borderId="12" xfId="1" applyFont="1" applyFill="1" applyBorder="1" applyAlignment="1" applyProtection="1">
      <alignment horizontal="center"/>
      <protection locked="0"/>
    </xf>
    <xf numFmtId="0" fontId="6" fillId="0" borderId="12" xfId="1" applyFont="1" applyFill="1" applyBorder="1" applyAlignment="1" applyProtection="1">
      <alignment horizontal="center"/>
      <protection locked="0"/>
    </xf>
    <xf numFmtId="0" fontId="6" fillId="0" borderId="0" xfId="1" applyFont="1" applyAlignment="1">
      <alignment horizontal="left"/>
    </xf>
    <xf numFmtId="0" fontId="4" fillId="0" borderId="12" xfId="1" applyFont="1" applyFill="1" applyBorder="1" applyAlignment="1" applyProtection="1">
      <alignment horizontal="left"/>
      <protection locked="0"/>
    </xf>
    <xf numFmtId="0" fontId="4" fillId="0" borderId="19" xfId="1" applyFont="1" applyFill="1" applyBorder="1" applyAlignment="1" applyProtection="1">
      <alignment horizontal="center" vertical="center"/>
      <protection locked="0"/>
    </xf>
    <xf numFmtId="0" fontId="25" fillId="0" borderId="0" xfId="1" applyFont="1" applyAlignment="1">
      <alignment horizontal="center"/>
    </xf>
    <xf numFmtId="0" fontId="39" fillId="0" borderId="22" xfId="1" applyFont="1" applyFill="1" applyBorder="1" applyAlignment="1" applyProtection="1">
      <alignment horizontal="left"/>
      <protection locked="0"/>
    </xf>
    <xf numFmtId="0" fontId="39" fillId="0" borderId="19" xfId="1" applyFont="1" applyFill="1" applyBorder="1" applyAlignment="1" applyProtection="1">
      <alignment horizontal="left"/>
      <protection locked="0"/>
    </xf>
    <xf numFmtId="0" fontId="39" fillId="0" borderId="20" xfId="1" applyFont="1" applyFill="1" applyBorder="1" applyAlignment="1" applyProtection="1">
      <alignment horizontal="left"/>
      <protection locked="0"/>
    </xf>
    <xf numFmtId="0" fontId="1" fillId="0" borderId="22" xfId="1" applyFont="1" applyFill="1" applyBorder="1" applyAlignment="1" applyProtection="1">
      <alignment horizontal="left"/>
      <protection locked="0"/>
    </xf>
    <xf numFmtId="0" fontId="1" fillId="0" borderId="19" xfId="1" applyFont="1" applyFill="1" applyBorder="1" applyAlignment="1" applyProtection="1">
      <alignment horizontal="left"/>
      <protection locked="0"/>
    </xf>
    <xf numFmtId="0" fontId="1" fillId="0" borderId="20" xfId="1" applyFont="1" applyFill="1" applyBorder="1" applyAlignment="1" applyProtection="1">
      <alignment horizontal="left"/>
      <protection locked="0"/>
    </xf>
    <xf numFmtId="0" fontId="1" fillId="0" borderId="22" xfId="1" applyFont="1" applyFill="1" applyBorder="1" applyAlignment="1" applyProtection="1">
      <alignment horizontal="center"/>
      <protection locked="0"/>
    </xf>
    <xf numFmtId="0" fontId="1" fillId="0" borderId="19" xfId="1" applyFont="1" applyFill="1" applyBorder="1" applyAlignment="1" applyProtection="1">
      <alignment horizontal="center"/>
      <protection locked="0"/>
    </xf>
    <xf numFmtId="0" fontId="1" fillId="0" borderId="20" xfId="1" applyFont="1" applyFill="1" applyBorder="1" applyAlignment="1" applyProtection="1">
      <alignment horizontal="center"/>
      <protection locked="0"/>
    </xf>
    <xf numFmtId="0" fontId="38" fillId="0" borderId="22" xfId="1" applyFont="1" applyFill="1" applyBorder="1" applyAlignment="1" applyProtection="1">
      <alignment horizontal="left"/>
      <protection locked="0"/>
    </xf>
    <xf numFmtId="0" fontId="38" fillId="0" borderId="19" xfId="1" applyFont="1" applyFill="1" applyBorder="1" applyAlignment="1" applyProtection="1">
      <alignment horizontal="left"/>
      <protection locked="0"/>
    </xf>
    <xf numFmtId="0" fontId="38" fillId="0" borderId="20" xfId="1" applyFont="1" applyFill="1" applyBorder="1" applyAlignment="1" applyProtection="1">
      <alignment horizontal="left"/>
      <protection locked="0"/>
    </xf>
    <xf numFmtId="0" fontId="4" fillId="0" borderId="22" xfId="1" applyFont="1" applyFill="1" applyBorder="1" applyAlignment="1" applyProtection="1">
      <alignment horizontal="left"/>
      <protection locked="0"/>
    </xf>
    <xf numFmtId="0" fontId="4" fillId="0" borderId="19" xfId="1" applyFont="1" applyFill="1" applyBorder="1" applyAlignment="1" applyProtection="1">
      <alignment horizontal="left"/>
      <protection locked="0"/>
    </xf>
    <xf numFmtId="0" fontId="4" fillId="0" borderId="20" xfId="1" applyFont="1" applyFill="1" applyBorder="1" applyAlignment="1" applyProtection="1">
      <alignment horizontal="left"/>
      <protection locked="0"/>
    </xf>
    <xf numFmtId="0" fontId="24" fillId="0" borderId="12" xfId="1" applyFont="1" applyBorder="1" applyAlignment="1">
      <alignment horizontal="center"/>
    </xf>
    <xf numFmtId="0" fontId="30" fillId="0" borderId="0" xfId="1" applyFont="1" applyAlignment="1">
      <alignment horizontal="center"/>
    </xf>
    <xf numFmtId="0" fontId="24" fillId="0" borderId="0" xfId="1" applyFont="1" applyFill="1" applyBorder="1" applyAlignment="1">
      <alignment horizontal="center"/>
    </xf>
    <xf numFmtId="14" fontId="4" fillId="0" borderId="22" xfId="1" applyNumberFormat="1" applyFont="1" applyFill="1" applyBorder="1" applyAlignment="1" applyProtection="1">
      <alignment horizontal="center"/>
      <protection locked="0"/>
    </xf>
    <xf numFmtId="0" fontId="4" fillId="0" borderId="20" xfId="1" applyFont="1" applyFill="1" applyBorder="1" applyAlignment="1" applyProtection="1">
      <alignment horizontal="center"/>
      <protection locked="0"/>
    </xf>
    <xf numFmtId="0" fontId="28" fillId="0" borderId="0" xfId="1" applyFont="1" applyAlignment="1">
      <alignment horizontal="center" vertical="top"/>
    </xf>
    <xf numFmtId="14" fontId="4" fillId="0" borderId="0" xfId="1" applyNumberFormat="1" applyFont="1" applyFill="1" applyBorder="1" applyAlignment="1" applyProtection="1">
      <alignment horizontal="center"/>
      <protection locked="0"/>
    </xf>
    <xf numFmtId="0" fontId="4" fillId="0" borderId="0" xfId="1" applyFont="1" applyFill="1" applyBorder="1" applyAlignment="1" applyProtection="1">
      <alignment horizontal="center"/>
      <protection locked="0"/>
    </xf>
    <xf numFmtId="0" fontId="31" fillId="0" borderId="5" xfId="1" applyFont="1" applyBorder="1" applyAlignment="1">
      <alignment horizontal="center" vertical="top"/>
    </xf>
    <xf numFmtId="0" fontId="4" fillId="0" borderId="39" xfId="1" applyFont="1" applyFill="1" applyBorder="1" applyAlignment="1" applyProtection="1">
      <alignment horizontal="center"/>
      <protection locked="0"/>
    </xf>
    <xf numFmtId="0" fontId="4" fillId="0" borderId="29" xfId="1" applyFont="1" applyFill="1" applyBorder="1" applyAlignment="1" applyProtection="1">
      <alignment horizontal="center"/>
      <protection locked="0"/>
    </xf>
    <xf numFmtId="0" fontId="4" fillId="0" borderId="40" xfId="1" applyFont="1" applyFill="1" applyBorder="1" applyAlignment="1" applyProtection="1">
      <alignment horizontal="center"/>
      <protection locked="0"/>
    </xf>
    <xf numFmtId="167" fontId="1" fillId="0" borderId="39" xfId="1" applyNumberFormat="1" applyFont="1" applyFill="1" applyBorder="1" applyAlignment="1" applyProtection="1">
      <alignment horizontal="center"/>
      <protection locked="0" hidden="1"/>
    </xf>
    <xf numFmtId="167" fontId="1" fillId="0" borderId="29" xfId="1" applyNumberFormat="1" applyFont="1" applyFill="1" applyBorder="1" applyAlignment="1" applyProtection="1">
      <alignment horizontal="center"/>
      <protection locked="0" hidden="1"/>
    </xf>
    <xf numFmtId="167" fontId="1" fillId="0" borderId="40" xfId="1" applyNumberFormat="1" applyFont="1" applyFill="1" applyBorder="1" applyAlignment="1" applyProtection="1">
      <alignment horizontal="center"/>
      <protection locked="0" hidden="1"/>
    </xf>
    <xf numFmtId="4" fontId="4" fillId="0" borderId="3" xfId="1" applyNumberFormat="1" applyFont="1" applyBorder="1" applyAlignment="1" applyProtection="1">
      <alignment horizontal="center"/>
      <protection hidden="1"/>
    </xf>
    <xf numFmtId="0" fontId="7" fillId="0" borderId="0" xfId="1" applyFont="1" applyBorder="1" applyAlignment="1">
      <alignment horizontal="left"/>
    </xf>
    <xf numFmtId="0" fontId="7" fillId="0" borderId="24" xfId="1" applyFont="1" applyBorder="1" applyAlignment="1">
      <alignment horizontal="left"/>
    </xf>
    <xf numFmtId="167" fontId="4" fillId="0" borderId="3" xfId="1" applyNumberFormat="1" applyFont="1" applyBorder="1" applyAlignment="1" applyProtection="1">
      <alignment horizontal="center"/>
      <protection locked="0" hidden="1"/>
    </xf>
    <xf numFmtId="167" fontId="1" fillId="0" borderId="36" xfId="1" applyNumberFormat="1" applyFont="1" applyFill="1" applyBorder="1" applyAlignment="1" applyProtection="1">
      <alignment horizontal="center"/>
      <protection locked="0" hidden="1"/>
    </xf>
    <xf numFmtId="167" fontId="1" fillId="0" borderId="3" xfId="1" applyNumberFormat="1" applyFont="1" applyFill="1" applyBorder="1" applyAlignment="1" applyProtection="1">
      <alignment horizontal="center"/>
      <protection locked="0" hidden="1"/>
    </xf>
    <xf numFmtId="167" fontId="1" fillId="0" borderId="37" xfId="1" applyNumberFormat="1" applyFont="1" applyFill="1" applyBorder="1" applyAlignment="1" applyProtection="1">
      <alignment horizontal="center"/>
      <protection locked="0" hidden="1"/>
    </xf>
    <xf numFmtId="167" fontId="1" fillId="0" borderId="34" xfId="1" applyNumberFormat="1" applyFont="1" applyFill="1" applyBorder="1" applyAlignment="1" applyProtection="1">
      <alignment horizontal="center"/>
      <protection locked="0" hidden="1"/>
    </xf>
    <xf numFmtId="167" fontId="1" fillId="0" borderId="31" xfId="1" applyNumberFormat="1" applyFont="1" applyFill="1" applyBorder="1" applyAlignment="1" applyProtection="1">
      <alignment horizontal="center"/>
      <protection locked="0" hidden="1"/>
    </xf>
    <xf numFmtId="167" fontId="1" fillId="0" borderId="32" xfId="1" applyNumberFormat="1" applyFont="1" applyFill="1" applyBorder="1" applyAlignment="1" applyProtection="1">
      <alignment horizontal="center"/>
      <protection locked="0" hidden="1"/>
    </xf>
    <xf numFmtId="0" fontId="24" fillId="0" borderId="18" xfId="1" applyFont="1" applyBorder="1" applyAlignment="1">
      <alignment horizontal="center"/>
    </xf>
    <xf numFmtId="167" fontId="24" fillId="0" borderId="11" xfId="1" applyNumberFormat="1" applyFont="1" applyBorder="1" applyAlignment="1">
      <alignment horizontal="center"/>
    </xf>
    <xf numFmtId="167" fontId="4" fillId="0" borderId="42" xfId="1" applyNumberFormat="1" applyFont="1" applyBorder="1" applyAlignment="1" applyProtection="1">
      <alignment horizontal="center"/>
      <protection hidden="1"/>
    </xf>
    <xf numFmtId="167" fontId="4" fillId="0" borderId="8" xfId="1" applyNumberFormat="1" applyFont="1" applyBorder="1" applyAlignment="1" applyProtection="1">
      <alignment horizontal="center"/>
      <protection hidden="1"/>
    </xf>
    <xf numFmtId="167" fontId="4" fillId="0" borderId="7" xfId="1" applyNumberFormat="1" applyFont="1" applyBorder="1" applyAlignment="1" applyProtection="1">
      <alignment horizontal="center"/>
      <protection hidden="1"/>
    </xf>
    <xf numFmtId="167" fontId="4" fillId="0" borderId="9" xfId="1" applyNumberFormat="1" applyFont="1" applyBorder="1" applyAlignment="1" applyProtection="1">
      <alignment horizontal="center"/>
      <protection locked="0"/>
    </xf>
    <xf numFmtId="167" fontId="4" fillId="0" borderId="8" xfId="1" applyNumberFormat="1" applyFont="1" applyBorder="1" applyAlignment="1" applyProtection="1">
      <alignment horizontal="center"/>
      <protection locked="0"/>
    </xf>
    <xf numFmtId="167" fontId="4" fillId="0" borderId="7" xfId="1" applyNumberFormat="1" applyFont="1" applyBorder="1" applyAlignment="1" applyProtection="1">
      <alignment horizontal="center"/>
      <protection locked="0"/>
    </xf>
    <xf numFmtId="167" fontId="24" fillId="0" borderId="5" xfId="1" applyNumberFormat="1" applyFont="1" applyFill="1" applyBorder="1" applyAlignment="1" applyProtection="1">
      <alignment horizontal="center"/>
      <protection locked="0"/>
    </xf>
    <xf numFmtId="0" fontId="6" fillId="0" borderId="6" xfId="1" applyFont="1" applyFill="1" applyBorder="1" applyAlignment="1" applyProtection="1">
      <alignment horizontal="center"/>
      <protection locked="0"/>
    </xf>
    <xf numFmtId="0" fontId="6" fillId="0" borderId="2" xfId="1" applyFont="1" applyFill="1" applyBorder="1" applyAlignment="1" applyProtection="1">
      <alignment horizontal="center"/>
      <protection locked="0"/>
    </xf>
    <xf numFmtId="8" fontId="24" fillId="0" borderId="5" xfId="1" applyNumberFormat="1" applyFont="1" applyBorder="1" applyAlignment="1" applyProtection="1">
      <alignment horizontal="center"/>
      <protection locked="0"/>
    </xf>
    <xf numFmtId="44" fontId="6" fillId="0" borderId="6" xfId="1" applyNumberFormat="1" applyFont="1" applyBorder="1" applyAlignment="1" applyProtection="1">
      <alignment horizontal="center"/>
      <protection locked="0"/>
    </xf>
    <xf numFmtId="0" fontId="6" fillId="0" borderId="2" xfId="1" applyFont="1" applyBorder="1" applyAlignment="1" applyProtection="1">
      <alignment horizontal="center"/>
      <protection locked="0"/>
    </xf>
    <xf numFmtId="44" fontId="6" fillId="0" borderId="2" xfId="1" applyNumberFormat="1" applyFont="1" applyBorder="1" applyAlignment="1" applyProtection="1">
      <alignment horizontal="center"/>
      <protection locked="0"/>
    </xf>
    <xf numFmtId="0" fontId="24" fillId="0" borderId="5" xfId="1" applyFont="1" applyFill="1" applyBorder="1" applyAlignment="1" applyProtection="1">
      <alignment horizontal="center"/>
      <protection locked="0"/>
    </xf>
    <xf numFmtId="14" fontId="24" fillId="0" borderId="5" xfId="1" applyNumberFormat="1" applyFont="1" applyFill="1" applyBorder="1" applyAlignment="1" applyProtection="1">
      <alignment horizontal="center"/>
      <protection locked="0"/>
    </xf>
    <xf numFmtId="0" fontId="6" fillId="0" borderId="0" xfId="1" applyFont="1" applyAlignment="1">
      <alignment horizontal="center"/>
    </xf>
    <xf numFmtId="7" fontId="6" fillId="0" borderId="3" xfId="4" applyNumberFormat="1" applyFont="1" applyBorder="1" applyAlignment="1" applyProtection="1">
      <alignment horizontal="center"/>
      <protection locked="0"/>
    </xf>
    <xf numFmtId="0" fontId="8" fillId="0" borderId="5" xfId="1" applyFont="1" applyFill="1" applyBorder="1" applyAlignment="1" applyProtection="1">
      <alignment horizontal="center"/>
      <protection locked="0"/>
    </xf>
    <xf numFmtId="167" fontId="24" fillId="0" borderId="5" xfId="1" applyNumberFormat="1" applyFont="1" applyBorder="1" applyAlignment="1" applyProtection="1">
      <alignment horizontal="center"/>
      <protection locked="0"/>
    </xf>
  </cellXfs>
  <cellStyles count="7">
    <cellStyle name="Comma" xfId="5" builtinId="3"/>
    <cellStyle name="Comma 2" xfId="2" xr:uid="{00000000-0005-0000-0000-000001000000}"/>
    <cellStyle name="Currency" xfId="6" builtinId="4"/>
    <cellStyle name="Currency 2" xfId="4" xr:uid="{00000000-0005-0000-0000-000002000000}"/>
    <cellStyle name="Normal" xfId="0" builtinId="0"/>
    <cellStyle name="Normal 2" xfId="1" xr:uid="{00000000-0005-0000-0000-000004000000}"/>
    <cellStyle name="Percent 2"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152400</xdr:colOff>
      <xdr:row>39</xdr:row>
      <xdr:rowOff>76200</xdr:rowOff>
    </xdr:from>
    <xdr:to>
      <xdr:col>2</xdr:col>
      <xdr:colOff>314325</xdr:colOff>
      <xdr:row>39</xdr:row>
      <xdr:rowOff>76200</xdr:rowOff>
    </xdr:to>
    <xdr:sp macro="" textlink="">
      <xdr:nvSpPr>
        <xdr:cNvPr id="2" name="Line 104">
          <a:extLst>
            <a:ext uri="{FF2B5EF4-FFF2-40B4-BE49-F238E27FC236}">
              <a16:creationId xmlns:a16="http://schemas.microsoft.com/office/drawing/2014/main" id="{6CE7E1C2-5560-48BA-B613-1E41D021D78B}"/>
            </a:ext>
          </a:extLst>
        </xdr:cNvPr>
        <xdr:cNvSpPr>
          <a:spLocks noChangeShapeType="1"/>
        </xdr:cNvSpPr>
      </xdr:nvSpPr>
      <xdr:spPr bwMode="auto">
        <a:xfrm>
          <a:off x="1371600" y="7258050"/>
          <a:ext cx="161925" cy="0"/>
        </a:xfrm>
        <a:prstGeom prst="line">
          <a:avLst/>
        </a:prstGeom>
        <a:noFill/>
        <a:ln w="9525">
          <a:solidFill>
            <a:srgbClr val="000000"/>
          </a:solidFill>
          <a:round/>
          <a:headEnd/>
          <a:tailEnd/>
        </a:ln>
      </xdr:spPr>
    </xdr:sp>
    <xdr:clientData/>
  </xdr:twoCellAnchor>
  <xdr:twoCellAnchor>
    <xdr:from>
      <xdr:col>2</xdr:col>
      <xdr:colOff>219075</xdr:colOff>
      <xdr:row>39</xdr:row>
      <xdr:rowOff>38100</xdr:rowOff>
    </xdr:from>
    <xdr:to>
      <xdr:col>2</xdr:col>
      <xdr:colOff>228600</xdr:colOff>
      <xdr:row>39</xdr:row>
      <xdr:rowOff>38100</xdr:rowOff>
    </xdr:to>
    <xdr:sp macro="" textlink="">
      <xdr:nvSpPr>
        <xdr:cNvPr id="3" name="Line 105">
          <a:extLst>
            <a:ext uri="{FF2B5EF4-FFF2-40B4-BE49-F238E27FC236}">
              <a16:creationId xmlns:a16="http://schemas.microsoft.com/office/drawing/2014/main" id="{EDC9DDF3-59B9-414C-A98C-8FE092872F6B}"/>
            </a:ext>
          </a:extLst>
        </xdr:cNvPr>
        <xdr:cNvSpPr>
          <a:spLocks noChangeShapeType="1"/>
        </xdr:cNvSpPr>
      </xdr:nvSpPr>
      <xdr:spPr bwMode="auto">
        <a:xfrm>
          <a:off x="1438275" y="7219950"/>
          <a:ext cx="9525" cy="0"/>
        </a:xfrm>
        <a:prstGeom prst="line">
          <a:avLst/>
        </a:prstGeom>
        <a:noFill/>
        <a:ln w="9525">
          <a:solidFill>
            <a:srgbClr val="000000"/>
          </a:solidFill>
          <a:round/>
          <a:headEnd/>
          <a:tailEnd/>
        </a:ln>
      </xdr:spPr>
    </xdr:sp>
    <xdr:clientData/>
  </xdr:twoCellAnchor>
  <xdr:twoCellAnchor>
    <xdr:from>
      <xdr:col>2</xdr:col>
      <xdr:colOff>219075</xdr:colOff>
      <xdr:row>39</xdr:row>
      <xdr:rowOff>114300</xdr:rowOff>
    </xdr:from>
    <xdr:to>
      <xdr:col>2</xdr:col>
      <xdr:colOff>228600</xdr:colOff>
      <xdr:row>39</xdr:row>
      <xdr:rowOff>114300</xdr:rowOff>
    </xdr:to>
    <xdr:sp macro="" textlink="">
      <xdr:nvSpPr>
        <xdr:cNvPr id="4" name="Line 106">
          <a:extLst>
            <a:ext uri="{FF2B5EF4-FFF2-40B4-BE49-F238E27FC236}">
              <a16:creationId xmlns:a16="http://schemas.microsoft.com/office/drawing/2014/main" id="{9EDCA51D-6604-43A1-BDB6-1E5EE3340A59}"/>
            </a:ext>
          </a:extLst>
        </xdr:cNvPr>
        <xdr:cNvSpPr>
          <a:spLocks noChangeShapeType="1"/>
        </xdr:cNvSpPr>
      </xdr:nvSpPr>
      <xdr:spPr bwMode="auto">
        <a:xfrm>
          <a:off x="1438275" y="7296150"/>
          <a:ext cx="9525" cy="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DIa%20Santiago/Desktop/Calculations%20te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of/Desktop/Calculations%20te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Drop Downs1"/>
      <sheetName val="Report"/>
      <sheetName val="RATES"/>
    </sheetNames>
    <sheetDataSet>
      <sheetData sheetId="0">
        <row r="13">
          <cell r="A13">
            <v>2306</v>
          </cell>
        </row>
      </sheetData>
      <sheetData sheetId="1"/>
      <sheetData sheetId="2">
        <row r="16">
          <cell r="A16">
            <v>101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Drop Downs1"/>
      <sheetName val="Report"/>
      <sheetName val="RATES"/>
      <sheetName val="RATES1"/>
      <sheetName val="Sheet1"/>
      <sheetName val="Cover"/>
      <sheetName val="Sheet2"/>
      <sheetName val="FORM Drop Downs"/>
    </sheetNames>
    <sheetDataSet>
      <sheetData sheetId="0" refreshError="1"/>
      <sheetData sheetId="1" refreshError="1"/>
      <sheetData sheetId="2" refreshError="1"/>
      <sheetData sheetId="3" refreshError="1">
        <row r="13">
          <cell r="A13">
            <v>0</v>
          </cell>
        </row>
        <row r="16">
          <cell r="A16">
            <v>101</v>
          </cell>
        </row>
        <row r="18">
          <cell r="A18">
            <v>102</v>
          </cell>
        </row>
        <row r="20">
          <cell r="A20">
            <v>103</v>
          </cell>
        </row>
        <row r="22">
          <cell r="A22">
            <v>104</v>
          </cell>
        </row>
        <row r="24">
          <cell r="A24">
            <v>105</v>
          </cell>
        </row>
        <row r="26">
          <cell r="A26">
            <v>106</v>
          </cell>
        </row>
        <row r="28">
          <cell r="A28">
            <v>107</v>
          </cell>
        </row>
        <row r="30">
          <cell r="A30">
            <v>108</v>
          </cell>
        </row>
        <row r="32">
          <cell r="A32">
            <v>201</v>
          </cell>
        </row>
        <row r="34">
          <cell r="A34">
            <v>202</v>
          </cell>
        </row>
        <row r="36">
          <cell r="A36">
            <v>203</v>
          </cell>
        </row>
        <row r="38">
          <cell r="A38">
            <v>204</v>
          </cell>
        </row>
        <row r="39">
          <cell r="A39">
            <v>205</v>
          </cell>
        </row>
        <row r="40">
          <cell r="A40">
            <v>206</v>
          </cell>
        </row>
        <row r="41">
          <cell r="A41">
            <v>207</v>
          </cell>
        </row>
        <row r="42">
          <cell r="A42">
            <v>208</v>
          </cell>
        </row>
        <row r="43">
          <cell r="A43">
            <v>209</v>
          </cell>
        </row>
        <row r="44">
          <cell r="A44">
            <v>210</v>
          </cell>
        </row>
        <row r="45">
          <cell r="A45">
            <v>211</v>
          </cell>
        </row>
        <row r="46">
          <cell r="A46">
            <v>212</v>
          </cell>
        </row>
        <row r="47">
          <cell r="A47">
            <v>213</v>
          </cell>
        </row>
        <row r="48">
          <cell r="A48">
            <v>214</v>
          </cell>
        </row>
        <row r="49">
          <cell r="A49">
            <v>301</v>
          </cell>
        </row>
        <row r="50">
          <cell r="A50">
            <v>302</v>
          </cell>
        </row>
        <row r="51">
          <cell r="A51">
            <v>303</v>
          </cell>
        </row>
        <row r="52">
          <cell r="A52">
            <v>304</v>
          </cell>
        </row>
        <row r="53">
          <cell r="A53">
            <v>305</v>
          </cell>
        </row>
        <row r="54">
          <cell r="A54">
            <v>306</v>
          </cell>
        </row>
        <row r="55">
          <cell r="A55">
            <v>307</v>
          </cell>
        </row>
        <row r="56">
          <cell r="A56">
            <v>308</v>
          </cell>
        </row>
        <row r="57">
          <cell r="A57">
            <v>309</v>
          </cell>
        </row>
        <row r="58">
          <cell r="A58">
            <v>310</v>
          </cell>
        </row>
        <row r="59">
          <cell r="A59">
            <v>311</v>
          </cell>
        </row>
        <row r="60">
          <cell r="A60">
            <v>312</v>
          </cell>
        </row>
        <row r="61">
          <cell r="A61">
            <v>313</v>
          </cell>
        </row>
        <row r="62">
          <cell r="A62">
            <v>314</v>
          </cell>
        </row>
        <row r="63">
          <cell r="A63">
            <v>315</v>
          </cell>
        </row>
        <row r="64">
          <cell r="A64">
            <v>401</v>
          </cell>
        </row>
        <row r="65">
          <cell r="A65">
            <v>402</v>
          </cell>
        </row>
        <row r="66">
          <cell r="A66">
            <v>403</v>
          </cell>
        </row>
        <row r="67">
          <cell r="A67">
            <v>404</v>
          </cell>
        </row>
        <row r="68">
          <cell r="A68">
            <v>405</v>
          </cell>
        </row>
        <row r="69">
          <cell r="A69">
            <v>406</v>
          </cell>
        </row>
        <row r="70">
          <cell r="A70">
            <v>407</v>
          </cell>
        </row>
        <row r="71">
          <cell r="A71">
            <v>408</v>
          </cell>
        </row>
        <row r="72">
          <cell r="A72">
            <v>409</v>
          </cell>
        </row>
        <row r="73">
          <cell r="A73">
            <v>410</v>
          </cell>
        </row>
        <row r="74">
          <cell r="A74">
            <v>501</v>
          </cell>
        </row>
        <row r="75">
          <cell r="A75">
            <v>502</v>
          </cell>
        </row>
        <row r="76">
          <cell r="A76">
            <v>503</v>
          </cell>
        </row>
        <row r="77">
          <cell r="A77">
            <v>504</v>
          </cell>
        </row>
        <row r="78">
          <cell r="A78">
            <v>505</v>
          </cell>
        </row>
        <row r="79">
          <cell r="A79">
            <v>506</v>
          </cell>
        </row>
        <row r="80">
          <cell r="A80">
            <v>507</v>
          </cell>
        </row>
        <row r="81">
          <cell r="A81">
            <v>508</v>
          </cell>
        </row>
        <row r="82">
          <cell r="A82">
            <v>601</v>
          </cell>
        </row>
        <row r="83">
          <cell r="A83">
            <v>602</v>
          </cell>
        </row>
        <row r="84">
          <cell r="A84">
            <v>603</v>
          </cell>
        </row>
        <row r="85">
          <cell r="A85">
            <v>604</v>
          </cell>
        </row>
        <row r="86">
          <cell r="A86">
            <v>605</v>
          </cell>
        </row>
        <row r="87">
          <cell r="A87">
            <v>606</v>
          </cell>
        </row>
        <row r="88">
          <cell r="A88">
            <v>607</v>
          </cell>
        </row>
        <row r="89">
          <cell r="A89">
            <v>608</v>
          </cell>
        </row>
        <row r="90">
          <cell r="A90">
            <v>609</v>
          </cell>
        </row>
        <row r="91">
          <cell r="A91">
            <v>610</v>
          </cell>
        </row>
        <row r="92">
          <cell r="A92">
            <v>701</v>
          </cell>
        </row>
        <row r="93">
          <cell r="A93">
            <v>702</v>
          </cell>
        </row>
        <row r="94">
          <cell r="A94">
            <v>703</v>
          </cell>
        </row>
        <row r="95">
          <cell r="A95">
            <v>704</v>
          </cell>
        </row>
        <row r="96">
          <cell r="A96">
            <v>705</v>
          </cell>
        </row>
        <row r="97">
          <cell r="A97">
            <v>706</v>
          </cell>
        </row>
        <row r="98">
          <cell r="A98">
            <v>801</v>
          </cell>
        </row>
        <row r="99">
          <cell r="A99">
            <v>802</v>
          </cell>
        </row>
        <row r="100">
          <cell r="A100">
            <v>803</v>
          </cell>
        </row>
        <row r="101">
          <cell r="A101">
            <v>901</v>
          </cell>
        </row>
        <row r="102">
          <cell r="A102">
            <v>902</v>
          </cell>
        </row>
        <row r="103">
          <cell r="A103">
            <v>903</v>
          </cell>
        </row>
        <row r="104">
          <cell r="A104">
            <v>904</v>
          </cell>
        </row>
        <row r="105">
          <cell r="A105">
            <v>905</v>
          </cell>
        </row>
        <row r="106">
          <cell r="A106">
            <v>906</v>
          </cell>
        </row>
        <row r="107">
          <cell r="A107">
            <v>1001</v>
          </cell>
        </row>
        <row r="108">
          <cell r="A108">
            <v>1002</v>
          </cell>
        </row>
        <row r="109">
          <cell r="A109">
            <v>1003</v>
          </cell>
        </row>
        <row r="110">
          <cell r="A110">
            <v>1201</v>
          </cell>
        </row>
        <row r="111">
          <cell r="A111">
            <v>1202</v>
          </cell>
        </row>
        <row r="112">
          <cell r="A112">
            <v>1203</v>
          </cell>
        </row>
        <row r="113">
          <cell r="A113">
            <v>1204</v>
          </cell>
        </row>
        <row r="114">
          <cell r="A114">
            <v>1205</v>
          </cell>
        </row>
        <row r="115">
          <cell r="A115">
            <v>1206</v>
          </cell>
        </row>
        <row r="116">
          <cell r="A116">
            <v>1301</v>
          </cell>
        </row>
        <row r="117">
          <cell r="A117">
            <v>1302</v>
          </cell>
        </row>
        <row r="118">
          <cell r="A118">
            <v>1303</v>
          </cell>
        </row>
        <row r="119">
          <cell r="A119">
            <v>1304</v>
          </cell>
        </row>
        <row r="120">
          <cell r="A120">
            <v>1305</v>
          </cell>
        </row>
        <row r="121">
          <cell r="A121">
            <v>1306</v>
          </cell>
        </row>
        <row r="122">
          <cell r="A122">
            <v>1307</v>
          </cell>
        </row>
        <row r="123">
          <cell r="A123">
            <v>1308</v>
          </cell>
        </row>
        <row r="124">
          <cell r="A124">
            <v>1309</v>
          </cell>
        </row>
        <row r="125">
          <cell r="A125">
            <v>1501</v>
          </cell>
        </row>
        <row r="126">
          <cell r="A126">
            <v>1502</v>
          </cell>
        </row>
        <row r="127">
          <cell r="A127">
            <v>1503</v>
          </cell>
        </row>
        <row r="128">
          <cell r="A128">
            <v>1504</v>
          </cell>
        </row>
        <row r="129">
          <cell r="A129">
            <v>1601</v>
          </cell>
        </row>
        <row r="130">
          <cell r="A130">
            <v>1602</v>
          </cell>
        </row>
        <row r="131">
          <cell r="A131">
            <v>1603</v>
          </cell>
        </row>
        <row r="132">
          <cell r="A132">
            <v>1604</v>
          </cell>
        </row>
        <row r="133">
          <cell r="A133">
            <v>1605</v>
          </cell>
        </row>
        <row r="134">
          <cell r="A134">
            <v>1606</v>
          </cell>
        </row>
        <row r="135">
          <cell r="A135">
            <v>1607</v>
          </cell>
        </row>
        <row r="136">
          <cell r="A136">
            <v>1608</v>
          </cell>
        </row>
        <row r="137">
          <cell r="A137">
            <v>1609</v>
          </cell>
        </row>
        <row r="138">
          <cell r="A138">
            <v>1610</v>
          </cell>
        </row>
        <row r="139">
          <cell r="A139">
            <v>1611</v>
          </cell>
        </row>
        <row r="140">
          <cell r="A140">
            <v>1612</v>
          </cell>
        </row>
        <row r="141">
          <cell r="A141">
            <v>1613</v>
          </cell>
        </row>
        <row r="142">
          <cell r="A142">
            <v>1614</v>
          </cell>
        </row>
        <row r="143">
          <cell r="A143">
            <v>1615</v>
          </cell>
        </row>
        <row r="144">
          <cell r="A144">
            <v>1701</v>
          </cell>
        </row>
        <row r="145">
          <cell r="A145">
            <v>1801</v>
          </cell>
        </row>
        <row r="146">
          <cell r="A146">
            <v>1802</v>
          </cell>
        </row>
        <row r="147">
          <cell r="A147">
            <v>1803</v>
          </cell>
        </row>
        <row r="148">
          <cell r="A148">
            <v>1804</v>
          </cell>
        </row>
        <row r="149">
          <cell r="A149">
            <v>1805</v>
          </cell>
        </row>
        <row r="150">
          <cell r="A150">
            <v>1901</v>
          </cell>
        </row>
        <row r="151">
          <cell r="A151">
            <v>1902</v>
          </cell>
        </row>
        <row r="152">
          <cell r="A152">
            <v>1903</v>
          </cell>
        </row>
        <row r="153">
          <cell r="A153">
            <v>1904</v>
          </cell>
        </row>
        <row r="154">
          <cell r="A154">
            <v>1905</v>
          </cell>
        </row>
        <row r="155">
          <cell r="A155">
            <v>1906</v>
          </cell>
        </row>
        <row r="156">
          <cell r="A156">
            <v>1907</v>
          </cell>
        </row>
        <row r="157">
          <cell r="A157">
            <v>1908</v>
          </cell>
        </row>
        <row r="158">
          <cell r="A158">
            <v>1909</v>
          </cell>
        </row>
        <row r="159">
          <cell r="A159">
            <v>1910</v>
          </cell>
        </row>
        <row r="160">
          <cell r="A160">
            <v>1911</v>
          </cell>
        </row>
        <row r="161">
          <cell r="A161">
            <v>1912</v>
          </cell>
        </row>
        <row r="162">
          <cell r="A162">
            <v>1913</v>
          </cell>
        </row>
        <row r="163">
          <cell r="A163">
            <v>1914</v>
          </cell>
        </row>
        <row r="164">
          <cell r="A164">
            <v>1915</v>
          </cell>
        </row>
        <row r="165">
          <cell r="A165">
            <v>1916</v>
          </cell>
        </row>
        <row r="166">
          <cell r="A166">
            <v>1917</v>
          </cell>
        </row>
        <row r="167">
          <cell r="A167">
            <v>1918</v>
          </cell>
        </row>
        <row r="168">
          <cell r="A168">
            <v>2001</v>
          </cell>
        </row>
        <row r="169">
          <cell r="A169">
            <v>2002</v>
          </cell>
        </row>
        <row r="170">
          <cell r="A170">
            <v>2003</v>
          </cell>
        </row>
        <row r="171">
          <cell r="A171">
            <v>2004</v>
          </cell>
        </row>
        <row r="172">
          <cell r="A172">
            <v>2005</v>
          </cell>
        </row>
        <row r="173">
          <cell r="A173">
            <v>2006</v>
          </cell>
        </row>
        <row r="174">
          <cell r="A174">
            <v>2007</v>
          </cell>
        </row>
        <row r="175">
          <cell r="A175">
            <v>2201</v>
          </cell>
        </row>
        <row r="176">
          <cell r="A176">
            <v>2202</v>
          </cell>
        </row>
        <row r="177">
          <cell r="A177">
            <v>2203</v>
          </cell>
        </row>
        <row r="178">
          <cell r="A178">
            <v>2301</v>
          </cell>
        </row>
        <row r="179">
          <cell r="A179">
            <v>2302</v>
          </cell>
        </row>
        <row r="180">
          <cell r="A180">
            <v>2303</v>
          </cell>
        </row>
        <row r="181">
          <cell r="A181">
            <v>2304</v>
          </cell>
        </row>
        <row r="182">
          <cell r="A182">
            <v>2305</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88"/>
  <sheetViews>
    <sheetView topLeftCell="B100" workbookViewId="0">
      <selection activeCell="E126" sqref="E126"/>
    </sheetView>
  </sheetViews>
  <sheetFormatPr defaultColWidth="8.7109375" defaultRowHeight="15"/>
  <cols>
    <col min="1" max="1" width="8.7109375" style="1"/>
    <col min="2" max="2" width="73.7109375" style="1" bestFit="1" customWidth="1"/>
    <col min="3" max="3" width="8.7109375" style="1"/>
    <col min="4" max="4" width="8.7109375" style="16"/>
    <col min="5" max="5" width="8.7109375" style="140"/>
    <col min="6" max="16384" width="8.7109375" style="1"/>
  </cols>
  <sheetData>
    <row r="1" spans="1:9">
      <c r="A1" s="9"/>
      <c r="B1" s="9"/>
    </row>
    <row r="2" spans="1:9">
      <c r="A2" s="9"/>
    </row>
    <row r="3" spans="1:9" ht="12.75">
      <c r="A3" s="22" t="s">
        <v>210</v>
      </c>
      <c r="B3" s="21"/>
      <c r="D3" s="1"/>
    </row>
    <row r="4" spans="1:9" ht="12.75">
      <c r="A4" s="20" t="s">
        <v>209</v>
      </c>
      <c r="B4" s="19"/>
      <c r="D4" s="1"/>
    </row>
    <row r="5" spans="1:9" ht="12.75">
      <c r="A5" s="18" t="s">
        <v>208</v>
      </c>
      <c r="B5" s="17"/>
      <c r="D5" s="1"/>
    </row>
    <row r="6" spans="1:9" ht="12.75">
      <c r="A6" s="1">
        <f>IF('[1]FORM Drop Downs1'!A13&lt;&gt; "",'[1]FORM Drop Downs1'!A13,"")</f>
        <v>2306</v>
      </c>
      <c r="C6" s="1">
        <v>0</v>
      </c>
      <c r="D6" s="1">
        <v>0</v>
      </c>
      <c r="E6" s="140">
        <v>0</v>
      </c>
      <c r="F6" s="1">
        <v>0</v>
      </c>
      <c r="G6" s="1">
        <v>0</v>
      </c>
      <c r="H6" s="1">
        <v>0</v>
      </c>
    </row>
    <row r="7" spans="1:9" ht="140.25" customHeight="1">
      <c r="A7" s="5" t="s">
        <v>154</v>
      </c>
      <c r="B7" s="4" t="s">
        <v>153</v>
      </c>
      <c r="C7" s="3" t="s">
        <v>152</v>
      </c>
      <c r="D7" s="2" t="s">
        <v>151</v>
      </c>
      <c r="E7" s="141" t="s">
        <v>150</v>
      </c>
      <c r="F7" s="2" t="s">
        <v>149</v>
      </c>
      <c r="G7" s="2" t="s">
        <v>148</v>
      </c>
      <c r="H7" s="2" t="s">
        <v>147</v>
      </c>
    </row>
    <row r="8" spans="1:9" ht="12.75">
      <c r="A8" s="1">
        <f>IF([2]RATES1!A16&lt;&gt; "",[2]RATES1!A16,"")</f>
        <v>101</v>
      </c>
      <c r="B8" s="1" t="str">
        <f>VLOOKUP($A8,RATES!$A$16:$H$376,2,FALSE)</f>
        <v>ADVERTISEMENTS</v>
      </c>
      <c r="C8" s="1">
        <f>VLOOKUP($A8,RATES!$A$16:$H$377,4,FALSE)</f>
        <v>2.52</v>
      </c>
      <c r="D8" s="1">
        <f>VLOOKUP($A8,RATES!$A$16:$H$377,4,FALSE)</f>
        <v>2.52</v>
      </c>
      <c r="E8" s="140">
        <f>VLOOKUP($A8,RATES!$A$16:$H$377,5,FALSE)</f>
        <v>2.835</v>
      </c>
      <c r="F8" s="1">
        <f>VLOOKUP($A8,RATES!$A$16:$H$377,6,FALSE)</f>
        <v>3.129</v>
      </c>
      <c r="G8" s="1">
        <f>VLOOKUP($A8,RATES!$A$16:$H$377,7,FALSE)</f>
        <v>3.4104000000000001</v>
      </c>
      <c r="H8" s="1">
        <f>VLOOKUP($A8,RATES!$A$16:$H$377,8,FALSE)</f>
        <v>3.4104000000000001</v>
      </c>
      <c r="I8" s="1">
        <f t="shared" ref="I8:I71" si="0">A8</f>
        <v>101</v>
      </c>
    </row>
    <row r="9" spans="1:9" ht="12.75">
      <c r="A9" s="1">
        <f>IF([2]RATES1!A18&lt;&gt; "",[2]RATES1!A18,"")</f>
        <v>102</v>
      </c>
      <c r="B9" s="1" t="str">
        <f>VLOOKUP($A9,RATES!$A$16:$H$376,2,FALSE)</f>
        <v>AIRCRAFT FLYING CREW</v>
      </c>
      <c r="C9" s="1">
        <f>VLOOKUP($A9,RATES!$A$16:$H$377,4,FALSE)</f>
        <v>6</v>
      </c>
      <c r="D9" s="1">
        <f>VLOOKUP($A9,RATES!$A$16:$H$377,4,FALSE)</f>
        <v>6</v>
      </c>
      <c r="E9" s="140">
        <f>VLOOKUP($A9,RATES!$A$16:$H$377,5,FALSE)</f>
        <v>6.75</v>
      </c>
      <c r="F9" s="1">
        <f>VLOOKUP($A9,RATES!$A$16:$H$377,6,FALSE)</f>
        <v>7.45</v>
      </c>
      <c r="G9" s="1">
        <f>VLOOKUP($A9,RATES!$A$16:$H$377,7,FALSE)</f>
        <v>8.120000000000001</v>
      </c>
      <c r="H9" s="1">
        <f>VLOOKUP($A9,RATES!$A$16:$H$377,8,FALSE)</f>
        <v>8.120000000000001</v>
      </c>
      <c r="I9" s="1">
        <f t="shared" si="0"/>
        <v>102</v>
      </c>
    </row>
    <row r="10" spans="1:9" ht="12.75">
      <c r="A10" s="1">
        <f>IF([2]RATES1!A20&lt;&gt; "",[2]RATES1!A20,"")</f>
        <v>103</v>
      </c>
      <c r="B10" s="1" t="str">
        <f>VLOOKUP($A10,RATES!$A$16:$H$376,2,FALSE)</f>
        <v>AIRPORTS-COUNTER EMPLOYEES</v>
      </c>
      <c r="C10" s="1">
        <f>VLOOKUP($A10,RATES!$A$16:$H$377,4,FALSE)</f>
        <v>0.36</v>
      </c>
      <c r="D10" s="1">
        <f>VLOOKUP($A10,RATES!$A$16:$H$377,4,FALSE)</f>
        <v>0.36</v>
      </c>
      <c r="E10" s="140">
        <f>VLOOKUP($A10,RATES!$A$16:$H$377,5,FALSE)</f>
        <v>0.40499999999999997</v>
      </c>
      <c r="F10" s="1">
        <f>VLOOKUP($A10,RATES!$A$16:$H$377,6,FALSE)</f>
        <v>0.44699999999999995</v>
      </c>
      <c r="G10" s="1">
        <f>VLOOKUP($A10,RATES!$A$16:$H$377,7,FALSE)</f>
        <v>0.48719999999999997</v>
      </c>
      <c r="H10" s="1">
        <f>VLOOKUP($A10,RATES!$A$16:$H$377,8,FALSE)</f>
        <v>0.48719999999999997</v>
      </c>
      <c r="I10" s="1">
        <f t="shared" si="0"/>
        <v>103</v>
      </c>
    </row>
    <row r="11" spans="1:9" ht="12.75">
      <c r="A11" s="1">
        <f>IF([2]RATES1!A22&lt;&gt; "",[2]RATES1!A22,"")</f>
        <v>104</v>
      </c>
      <c r="B11" s="1" t="str">
        <f>VLOOKUP($A11,RATES!$A$16:$H$376,2,FALSE)</f>
        <v>AIRPORTS-GROUND OPERATION</v>
      </c>
      <c r="C11" s="1">
        <f>VLOOKUP($A11,RATES!$A$16:$H$377,4,FALSE)</f>
        <v>4.8599999999999994</v>
      </c>
      <c r="D11" s="1">
        <f>VLOOKUP($A11,RATES!$A$16:$H$377,4,FALSE)</f>
        <v>4.8599999999999994</v>
      </c>
      <c r="E11" s="140">
        <f>VLOOKUP($A11,RATES!$A$16:$H$377,5,FALSE)</f>
        <v>5.4674999999999994</v>
      </c>
      <c r="F11" s="1">
        <f>VLOOKUP($A11,RATES!$A$16:$H$377,6,FALSE)</f>
        <v>6.0344999999999995</v>
      </c>
      <c r="G11" s="1">
        <f>VLOOKUP($A11,RATES!$A$16:$H$377,7,FALSE)</f>
        <v>6.5771999999999995</v>
      </c>
      <c r="H11" s="1">
        <f>VLOOKUP($A11,RATES!$A$16:$H$377,8,FALSE)</f>
        <v>6.5771999999999995</v>
      </c>
      <c r="I11" s="1">
        <f t="shared" si="0"/>
        <v>104</v>
      </c>
    </row>
    <row r="12" spans="1:9" ht="12.75">
      <c r="A12" s="1">
        <f>IF([2]RATES1!A24&lt;&gt; "",[2]RATES1!A24,"")</f>
        <v>105</v>
      </c>
      <c r="B12" s="1" t="str">
        <f>VLOOKUP($A12,RATES!$A$16:$H$376,2,FALSE)</f>
        <v>AMUSEMENT PARKS</v>
      </c>
      <c r="C12" s="1">
        <f>VLOOKUP($A12,RATES!$A$16:$H$377,4,FALSE)</f>
        <v>3.24</v>
      </c>
      <c r="D12" s="1">
        <f>VLOOKUP($A12,RATES!$A$16:$H$377,4,FALSE)</f>
        <v>3.24</v>
      </c>
      <c r="E12" s="140">
        <f>VLOOKUP($A12,RATES!$A$16:$H$377,5,FALSE)</f>
        <v>3.645</v>
      </c>
      <c r="F12" s="1">
        <f>VLOOKUP($A12,RATES!$A$16:$H$377,6,FALSE)</f>
        <v>4.0229999999999997</v>
      </c>
      <c r="G12" s="1">
        <f>VLOOKUP($A12,RATES!$A$16:$H$377,7,FALSE)</f>
        <v>4.3848000000000003</v>
      </c>
      <c r="H12" s="1">
        <f>VLOOKUP($A12,RATES!$A$16:$H$377,8,FALSE)</f>
        <v>4.3848000000000003</v>
      </c>
      <c r="I12" s="1">
        <f t="shared" si="0"/>
        <v>105</v>
      </c>
    </row>
    <row r="13" spans="1:9" ht="12.75">
      <c r="A13" s="1">
        <f>IF([2]RATES1!A26&lt;&gt; "",[2]RATES1!A26,"")</f>
        <v>106</v>
      </c>
      <c r="B13" s="1" t="str">
        <f>VLOOKUP($A13,RATES!$A$16:$H$376,2,FALSE)</f>
        <v>ARCHITECTS, ENGINEERS, DRAFTMEN, SURVEYORS</v>
      </c>
      <c r="C13" s="1">
        <f>VLOOKUP($A13,RATES!$A$16:$H$377,4,FALSE)</f>
        <v>2.04</v>
      </c>
      <c r="D13" s="1">
        <f>VLOOKUP($A13,RATES!$A$16:$H$377,4,FALSE)</f>
        <v>2.04</v>
      </c>
      <c r="E13" s="140">
        <f>VLOOKUP($A13,RATES!$A$16:$H$377,5,FALSE)</f>
        <v>2.2949999999999999</v>
      </c>
      <c r="F13" s="1">
        <f>VLOOKUP($A13,RATES!$A$16:$H$377,6,FALSE)</f>
        <v>2.5329999999999999</v>
      </c>
      <c r="G13" s="1">
        <f>VLOOKUP($A13,RATES!$A$16:$H$377,7,FALSE)</f>
        <v>2.7607999999999997</v>
      </c>
      <c r="H13" s="1">
        <f>VLOOKUP($A13,RATES!$A$16:$H$377,8,FALSE)</f>
        <v>2.7607999999999997</v>
      </c>
      <c r="I13" s="1">
        <f t="shared" si="0"/>
        <v>106</v>
      </c>
    </row>
    <row r="14" spans="1:9" ht="12.75">
      <c r="A14" s="1">
        <f>IF([2]RATES1!A28&lt;&gt; "",[2]RATES1!A28,"")</f>
        <v>107</v>
      </c>
      <c r="B14" s="1" t="str">
        <f>VLOOKUP($A14,RATES!$A$16:$H$376,2,FALSE)</f>
        <v>AUDITORS, ACCOUNTANTS, &amp; LAWYERS</v>
      </c>
      <c r="C14" s="1">
        <f>VLOOKUP($A14,RATES!$A$16:$H$377,4,FALSE)</f>
        <v>0.48000000000000004</v>
      </c>
      <c r="D14" s="1">
        <f>VLOOKUP($A14,RATES!$A$16:$H$377,4,FALSE)</f>
        <v>0.48000000000000004</v>
      </c>
      <c r="E14" s="140">
        <f>VLOOKUP($A14,RATES!$A$16:$H$377,5,FALSE)</f>
        <v>0.54</v>
      </c>
      <c r="F14" s="1">
        <f>VLOOKUP($A14,RATES!$A$16:$H$377,6,FALSE)</f>
        <v>0.59600000000000009</v>
      </c>
      <c r="G14" s="1">
        <f>VLOOKUP($A14,RATES!$A$16:$H$377,7,FALSE)</f>
        <v>0.64960000000000007</v>
      </c>
      <c r="H14" s="1">
        <f>VLOOKUP($A14,RATES!$A$16:$H$377,8,FALSE)</f>
        <v>0.64960000000000007</v>
      </c>
      <c r="I14" s="1">
        <f t="shared" si="0"/>
        <v>107</v>
      </c>
    </row>
    <row r="15" spans="1:9" ht="12.75">
      <c r="A15" s="1">
        <f>IF([2]RATES1!A30&lt;&gt; "",[2]RATES1!A30,"")</f>
        <v>108</v>
      </c>
      <c r="B15" s="1" t="str">
        <f>VLOOKUP($A15,RATES!$A$16:$H$376,2,FALSE)</f>
        <v>AUTOMOBILE BOBY/MECHANIC SHOPS</v>
      </c>
      <c r="C15" s="1">
        <f>VLOOKUP($A15,RATES!$A$16:$H$377,4,FALSE)</f>
        <v>3.54</v>
      </c>
      <c r="D15" s="1">
        <f>VLOOKUP($A15,RATES!$A$16:$H$377,4,FALSE)</f>
        <v>3.54</v>
      </c>
      <c r="E15" s="140">
        <f>VLOOKUP($A15,RATES!$A$16:$H$377,5,FALSE)</f>
        <v>3.9824999999999999</v>
      </c>
      <c r="F15" s="1">
        <f>VLOOKUP($A15,RATES!$A$16:$H$377,6,FALSE)</f>
        <v>4.3955000000000002</v>
      </c>
      <c r="G15" s="1">
        <f>VLOOKUP($A15,RATES!$A$16:$H$377,7,FALSE)</f>
        <v>4.7908000000000008</v>
      </c>
      <c r="H15" s="1">
        <f>VLOOKUP($A15,RATES!$A$16:$H$377,8,FALSE)</f>
        <v>4.7908000000000008</v>
      </c>
      <c r="I15" s="1">
        <f t="shared" si="0"/>
        <v>108</v>
      </c>
    </row>
    <row r="16" spans="1:9" ht="12.75">
      <c r="A16" s="1">
        <f>IF([2]RATES1!A32&lt;&gt; "",[2]RATES1!A32,"")</f>
        <v>201</v>
      </c>
      <c r="B16" s="1" t="str">
        <f>VLOOKUP($A16,RATES!$A$16:$H$376,2,FALSE)</f>
        <v>BANKS</v>
      </c>
      <c r="C16" s="1">
        <f>VLOOKUP($A16,RATES!$A$16:$H$377,4,FALSE)</f>
        <v>0.36</v>
      </c>
      <c r="D16" s="1">
        <f>VLOOKUP($A16,RATES!$A$16:$H$377,4,FALSE)</f>
        <v>0.36</v>
      </c>
      <c r="E16" s="140">
        <f>VLOOKUP($A16,RATES!$A$16:$H$377,5,FALSE)</f>
        <v>0.40499999999999997</v>
      </c>
      <c r="F16" s="1">
        <f>VLOOKUP($A16,RATES!$A$16:$H$377,6,FALSE)</f>
        <v>0.44699999999999995</v>
      </c>
      <c r="G16" s="1">
        <f>VLOOKUP($A16,RATES!$A$16:$H$377,7,FALSE)</f>
        <v>0.48719999999999997</v>
      </c>
      <c r="H16" s="1">
        <f>VLOOKUP($A16,RATES!$A$16:$H$377,8,FALSE)</f>
        <v>0.48719999999999997</v>
      </c>
      <c r="I16" s="1">
        <f t="shared" si="0"/>
        <v>201</v>
      </c>
    </row>
    <row r="17" spans="1:9" ht="12.75">
      <c r="A17" s="1">
        <f>IF([2]RATES1!A34&lt;&gt; "",[2]RATES1!A34,"")</f>
        <v>202</v>
      </c>
      <c r="B17" s="1" t="str">
        <f>VLOOKUP($A17,RATES!$A$16:$H$376,2,FALSE)</f>
        <v>BAKERIES</v>
      </c>
      <c r="C17" s="1">
        <f>VLOOKUP($A17,RATES!$A$16:$H$377,4,FALSE)</f>
        <v>2.04</v>
      </c>
      <c r="D17" s="1">
        <f>VLOOKUP($A17,RATES!$A$16:$H$377,4,FALSE)</f>
        <v>2.04</v>
      </c>
      <c r="E17" s="140">
        <f>VLOOKUP($A17,RATES!$A$16:$H$377,5,FALSE)</f>
        <v>2.2949999999999999</v>
      </c>
      <c r="F17" s="1">
        <f>VLOOKUP($A17,RATES!$A$16:$H$377,6,FALSE)</f>
        <v>2.5329999999999999</v>
      </c>
      <c r="G17" s="1">
        <f>VLOOKUP($A17,RATES!$A$16:$H$377,7,FALSE)</f>
        <v>2.7607999999999997</v>
      </c>
      <c r="H17" s="1">
        <f>VLOOKUP($A17,RATES!$A$16:$H$377,8,FALSE)</f>
        <v>2.7607999999999997</v>
      </c>
      <c r="I17" s="1">
        <f t="shared" si="0"/>
        <v>202</v>
      </c>
    </row>
    <row r="18" spans="1:9" ht="12.75">
      <c r="A18" s="1">
        <f>IF([2]RATES1!A36&lt;&gt; "",[2]RATES1!A36,"")</f>
        <v>203</v>
      </c>
      <c r="B18" s="1" t="str">
        <f>VLOOKUP($A18,RATES!$A$16:$H$376,2,FALSE)</f>
        <v>BARBERSHOPS, BEAUTY PARLORS AND MANICURIST</v>
      </c>
      <c r="C18" s="1">
        <f>VLOOKUP($A18,RATES!$A$16:$H$377,4,FALSE)</f>
        <v>0.96000000000000008</v>
      </c>
      <c r="D18" s="1">
        <f>VLOOKUP($A18,RATES!$A$16:$H$377,4,FALSE)</f>
        <v>0.96000000000000008</v>
      </c>
      <c r="E18" s="140">
        <f>VLOOKUP($A18,RATES!$A$16:$H$377,5,FALSE)</f>
        <v>1.08</v>
      </c>
      <c r="F18" s="1">
        <f>VLOOKUP($A18,RATES!$A$16:$H$377,6,FALSE)</f>
        <v>1.1920000000000002</v>
      </c>
      <c r="G18" s="1">
        <f>VLOOKUP($A18,RATES!$A$16:$H$377,7,FALSE)</f>
        <v>1.2992000000000001</v>
      </c>
      <c r="H18" s="1">
        <f>VLOOKUP($A18,RATES!$A$16:$H$377,8,FALSE)</f>
        <v>1.2992000000000001</v>
      </c>
      <c r="I18" s="1">
        <f t="shared" si="0"/>
        <v>203</v>
      </c>
    </row>
    <row r="19" spans="1:9" ht="12.75">
      <c r="A19" s="1">
        <f>IF([2]RATES1!A38&lt;&gt; "",[2]RATES1!A38,"")</f>
        <v>204</v>
      </c>
      <c r="B19" s="1" t="str">
        <f>VLOOKUP($A19,RATES!$A$16:$H$376,2,FALSE)</f>
        <v>BARS, BEERGARDENS AND TAVERNS</v>
      </c>
      <c r="C19" s="1">
        <f>VLOOKUP($A19,RATES!$A$16:$H$377,4,FALSE)</f>
        <v>1.02</v>
      </c>
      <c r="D19" s="1">
        <f>VLOOKUP($A19,RATES!$A$16:$H$377,4,FALSE)</f>
        <v>1.02</v>
      </c>
      <c r="E19" s="140">
        <f>VLOOKUP($A19,RATES!$A$16:$H$377,5,FALSE)</f>
        <v>1.1475</v>
      </c>
      <c r="F19" s="1">
        <f>VLOOKUP($A19,RATES!$A$16:$H$377,6,FALSE)</f>
        <v>1.2665</v>
      </c>
      <c r="G19" s="1">
        <f>VLOOKUP($A19,RATES!$A$16:$H$377,7,FALSE)</f>
        <v>1.3803999999999998</v>
      </c>
      <c r="H19" s="1">
        <f>VLOOKUP($A19,RATES!$A$16:$H$377,8,FALSE)</f>
        <v>1.3803999999999998</v>
      </c>
      <c r="I19" s="1">
        <f t="shared" si="0"/>
        <v>204</v>
      </c>
    </row>
    <row r="20" spans="1:9" ht="12.75">
      <c r="A20" s="1">
        <f>IF([2]RATES1!A39&lt;&gt; "",[2]RATES1!A39,"")</f>
        <v>205</v>
      </c>
      <c r="B20" s="1" t="str">
        <f>VLOOKUP($A20,RATES!$A$16:$H$376,2,FALSE)</f>
        <v>BLACKSMITHING</v>
      </c>
      <c r="C20" s="1">
        <f>VLOOKUP($A20,RATES!$A$16:$H$377,4,FALSE)</f>
        <v>1.26</v>
      </c>
      <c r="D20" s="1">
        <f>VLOOKUP($A20,RATES!$A$16:$H$377,4,FALSE)</f>
        <v>1.26</v>
      </c>
      <c r="E20" s="140">
        <f>VLOOKUP($A20,RATES!$A$16:$H$377,5,FALSE)</f>
        <v>1.4175</v>
      </c>
      <c r="F20" s="1">
        <f>VLOOKUP($A20,RATES!$A$16:$H$377,6,FALSE)</f>
        <v>1.5645</v>
      </c>
      <c r="G20" s="1">
        <f>VLOOKUP($A20,RATES!$A$16:$H$377,7,FALSE)</f>
        <v>1.7052</v>
      </c>
      <c r="H20" s="1">
        <f>VLOOKUP($A20,RATES!$A$16:$H$377,8,FALSE)</f>
        <v>1.7052</v>
      </c>
      <c r="I20" s="1">
        <f t="shared" si="0"/>
        <v>205</v>
      </c>
    </row>
    <row r="21" spans="1:9" ht="12.75">
      <c r="A21" s="1">
        <f>IF([2]RATES1!A40&lt;&gt; "",[2]RATES1!A40,"")</f>
        <v>206</v>
      </c>
      <c r="B21" s="1" t="str">
        <f>VLOOKUP($A21,RATES!$A$16:$H$376,2,FALSE)</f>
        <v>BOAT BUILDING AND MAINTENANCE</v>
      </c>
      <c r="C21" s="1">
        <f>VLOOKUP($A21,RATES!$A$16:$H$377,4,FALSE)</f>
        <v>8.0400000000000009</v>
      </c>
      <c r="D21" s="1">
        <f>VLOOKUP($A21,RATES!$A$16:$H$377,4,FALSE)</f>
        <v>8.0400000000000009</v>
      </c>
      <c r="E21" s="140">
        <f>VLOOKUP($A21,RATES!$A$16:$H$377,5,FALSE)</f>
        <v>9.0449999999999999</v>
      </c>
      <c r="F21" s="1">
        <f>VLOOKUP($A21,RATES!$A$16:$H$377,6,FALSE)</f>
        <v>9.9830000000000005</v>
      </c>
      <c r="G21" s="1">
        <f>VLOOKUP($A21,RATES!$A$16:$H$377,7,FALSE)</f>
        <v>10.880800000000001</v>
      </c>
      <c r="H21" s="1">
        <f>VLOOKUP($A21,RATES!$A$16:$H$377,8,FALSE)</f>
        <v>10.880800000000001</v>
      </c>
      <c r="I21" s="1">
        <f t="shared" si="0"/>
        <v>206</v>
      </c>
    </row>
    <row r="22" spans="1:9" ht="12.75">
      <c r="A22" s="1">
        <f>IF([2]RATES1!A41&lt;&gt; "",[2]RATES1!A41,"")</f>
        <v>207</v>
      </c>
      <c r="B22" s="1" t="str">
        <f>VLOOKUP($A22,RATES!$A$16:$H$376,2,FALSE)</f>
        <v>BOATING, CAPTAIN &amp; SEAMEN</v>
      </c>
      <c r="C22" s="1">
        <f>VLOOKUP($A22,RATES!$A$16:$H$377,4,FALSE)</f>
        <v>3.36</v>
      </c>
      <c r="D22" s="1">
        <f>VLOOKUP($A22,RATES!$A$16:$H$377,4,FALSE)</f>
        <v>3.36</v>
      </c>
      <c r="E22" s="140">
        <f>VLOOKUP($A22,RATES!$A$16:$H$377,5,FALSE)</f>
        <v>3.78</v>
      </c>
      <c r="F22" s="1">
        <f>VLOOKUP($A22,RATES!$A$16:$H$377,6,FALSE)</f>
        <v>4.1719999999999997</v>
      </c>
      <c r="G22" s="1">
        <f>VLOOKUP($A22,RATES!$A$16:$H$377,7,FALSE)</f>
        <v>4.5472000000000001</v>
      </c>
      <c r="H22" s="1">
        <f>VLOOKUP($A22,RATES!$A$16:$H$377,8,FALSE)</f>
        <v>4.5472000000000001</v>
      </c>
      <c r="I22" s="1">
        <f t="shared" si="0"/>
        <v>207</v>
      </c>
    </row>
    <row r="23" spans="1:9" ht="12.75">
      <c r="A23" s="1">
        <f>IF([2]RATES1!A42&lt;&gt; "",[2]RATES1!A42,"")</f>
        <v>208</v>
      </c>
      <c r="B23" s="1" t="str">
        <f>VLOOKUP($A23,RATES!$A$16:$H$376,2,FALSE)</f>
        <v>BOAT MARINA</v>
      </c>
      <c r="C23" s="1">
        <f>VLOOKUP($A23,RATES!$A$16:$H$377,4,FALSE)</f>
        <v>3.6</v>
      </c>
      <c r="D23" s="1">
        <f>VLOOKUP($A23,RATES!$A$16:$H$377,4,FALSE)</f>
        <v>3.6</v>
      </c>
      <c r="E23" s="140">
        <f>VLOOKUP($A23,RATES!$A$16:$H$377,5,FALSE)</f>
        <v>4.05</v>
      </c>
      <c r="F23" s="1">
        <f>VLOOKUP($A23,RATES!$A$16:$H$377,6,FALSE)</f>
        <v>4.47</v>
      </c>
      <c r="G23" s="1">
        <f>VLOOKUP($A23,RATES!$A$16:$H$377,7,FALSE)</f>
        <v>4.8719999999999999</v>
      </c>
      <c r="H23" s="1">
        <f>VLOOKUP($A23,RATES!$A$16:$H$377,8,FALSE)</f>
        <v>4.8719999999999999</v>
      </c>
      <c r="I23" s="1">
        <f t="shared" si="0"/>
        <v>208</v>
      </c>
    </row>
    <row r="24" spans="1:9" ht="12.75">
      <c r="A24" s="1">
        <f>IF([2]RATES1!A43&lt;&gt; "",[2]RATES1!A43,"")</f>
        <v>209</v>
      </c>
      <c r="B24" s="1" t="str">
        <f>VLOOKUP($A24,RATES!$A$16:$H$376,2,FALSE)</f>
        <v>BOOTS &amp; SHOES</v>
      </c>
      <c r="C24" s="1">
        <f>VLOOKUP($A24,RATES!$A$16:$H$377,4,FALSE)</f>
        <v>2.04</v>
      </c>
      <c r="D24" s="1">
        <f>VLOOKUP($A24,RATES!$A$16:$H$377,4,FALSE)</f>
        <v>2.04</v>
      </c>
      <c r="E24" s="140">
        <f>VLOOKUP($A24,RATES!$A$16:$H$377,5,FALSE)</f>
        <v>2.2949999999999999</v>
      </c>
      <c r="F24" s="1">
        <f>VLOOKUP($A24,RATES!$A$16:$H$377,6,FALSE)</f>
        <v>2.5329999999999999</v>
      </c>
      <c r="G24" s="1">
        <f>VLOOKUP($A24,RATES!$A$16:$H$377,7,FALSE)</f>
        <v>2.7607999999999997</v>
      </c>
      <c r="H24" s="1">
        <f>VLOOKUP($A24,RATES!$A$16:$H$377,8,FALSE)</f>
        <v>2.7607999999999997</v>
      </c>
      <c r="I24" s="1">
        <f t="shared" si="0"/>
        <v>209</v>
      </c>
    </row>
    <row r="25" spans="1:9" ht="12.75">
      <c r="A25" s="1">
        <f>IF([2]RATES1!A44&lt;&gt; "",[2]RATES1!A44,"")</f>
        <v>210</v>
      </c>
      <c r="B25" s="1" t="str">
        <f>VLOOKUP($A25,RATES!$A$16:$H$376,2,FALSE)</f>
        <v>BOTTLING</v>
      </c>
      <c r="C25" s="1">
        <f>VLOOKUP($A25,RATES!$A$16:$H$377,4,FALSE)</f>
        <v>2.9400000000000004</v>
      </c>
      <c r="D25" s="1">
        <f>VLOOKUP($A25,RATES!$A$16:$H$377,4,FALSE)</f>
        <v>2.9400000000000004</v>
      </c>
      <c r="E25" s="140">
        <f>VLOOKUP($A25,RATES!$A$16:$H$377,5,FALSE)</f>
        <v>3.3075000000000001</v>
      </c>
      <c r="F25" s="1">
        <f>VLOOKUP($A25,RATES!$A$16:$H$377,6,FALSE)</f>
        <v>3.6505000000000001</v>
      </c>
      <c r="G25" s="1">
        <f>VLOOKUP($A25,RATES!$A$16:$H$377,7,FALSE)</f>
        <v>3.9788000000000006</v>
      </c>
      <c r="H25" s="1">
        <f>VLOOKUP($A25,RATES!$A$16:$H$377,8,FALSE)</f>
        <v>3.9788000000000006</v>
      </c>
      <c r="I25" s="1">
        <f t="shared" si="0"/>
        <v>210</v>
      </c>
    </row>
    <row r="26" spans="1:9" ht="12.75">
      <c r="A26" s="1">
        <v>2306</v>
      </c>
      <c r="B26" s="1" t="str">
        <f>VLOOKUP($A26,RATES!$A$16:$H$376,2,FALSE)</f>
        <v>BOWLING ALLEY AND SKATING RINK</v>
      </c>
      <c r="C26" s="1">
        <f>VLOOKUP($A26,RATES!$A$16:$H$377,4,FALSE)</f>
        <v>2.52</v>
      </c>
      <c r="D26" s="1">
        <f>VLOOKUP($A26,RATES!$A$16:$H$377,4,FALSE)</f>
        <v>2.52</v>
      </c>
      <c r="E26" s="140">
        <f>VLOOKUP($A26,RATES!$A$16:$H$377,5,FALSE)</f>
        <v>2.52</v>
      </c>
      <c r="F26" s="1">
        <f>VLOOKUP($A26,RATES!$A$16:$H$377,6,FALSE)</f>
        <v>2.52</v>
      </c>
      <c r="G26" s="1">
        <f>VLOOKUP($A26,RATES!$A$16:$H$377,7,FALSE)</f>
        <v>2.52</v>
      </c>
      <c r="H26" s="1">
        <f>VLOOKUP($A26,RATES!$A$16:$H$377,8,FALSE)</f>
        <v>2.52</v>
      </c>
      <c r="I26" s="1">
        <v>2306</v>
      </c>
    </row>
    <row r="27" spans="1:9" ht="12.75">
      <c r="A27" s="1">
        <f>IF([2]RATES1!A45&lt;&gt; "",[2]RATES1!A45,"")</f>
        <v>211</v>
      </c>
      <c r="B27" s="1" t="str">
        <f>VLOOKUP($A27,RATES!$A$16:$H$376,2,FALSE)</f>
        <v>BUILDING AND MAINTETANCE</v>
      </c>
      <c r="C27" s="1">
        <f>VLOOKUP($A27,RATES!$A$16:$H$377,4,FALSE)</f>
        <v>3.72</v>
      </c>
      <c r="D27" s="1">
        <f>VLOOKUP($A27,RATES!$A$16:$H$377,4,FALSE)</f>
        <v>3.72</v>
      </c>
      <c r="E27" s="140">
        <f>VLOOKUP($A27,RATES!$A$16:$H$377,5,FALSE)</f>
        <v>4.1850000000000005</v>
      </c>
      <c r="F27" s="1">
        <f>VLOOKUP($A27,RATES!$A$16:$H$377,6,FALSE)</f>
        <v>4.6189999999999998</v>
      </c>
      <c r="G27" s="1">
        <f>VLOOKUP($A27,RATES!$A$16:$H$377,7,FALSE)</f>
        <v>5.0343999999999998</v>
      </c>
      <c r="H27" s="1">
        <f>VLOOKUP($A27,RATES!$A$16:$H$377,8,FALSE)</f>
        <v>5.0343999999999998</v>
      </c>
      <c r="I27" s="1">
        <f t="shared" si="0"/>
        <v>211</v>
      </c>
    </row>
    <row r="28" spans="1:9" ht="12.75">
      <c r="A28" s="1">
        <f>IF([2]RATES1!A46&lt;&gt; "",[2]RATES1!A46,"")</f>
        <v>212</v>
      </c>
      <c r="B28" s="1" t="str">
        <f>VLOOKUP($A28,RATES!$A$16:$H$376,2,FALSE)</f>
        <v>BUILDING MATERIAL DEALERS</v>
      </c>
      <c r="C28" s="1">
        <f>VLOOKUP($A28,RATES!$A$16:$H$377,4,FALSE)</f>
        <v>3.48</v>
      </c>
      <c r="D28" s="1">
        <f>VLOOKUP($A28,RATES!$A$16:$H$377,4,FALSE)</f>
        <v>3.48</v>
      </c>
      <c r="E28" s="140">
        <f>VLOOKUP($A28,RATES!$A$16:$H$377,5,FALSE)</f>
        <v>3.915</v>
      </c>
      <c r="F28" s="1">
        <f>VLOOKUP($A28,RATES!$A$16:$H$377,6,FALSE)</f>
        <v>4.3209999999999997</v>
      </c>
      <c r="G28" s="1">
        <f>VLOOKUP($A28,RATES!$A$16:$H$377,7,FALSE)</f>
        <v>4.7096</v>
      </c>
      <c r="H28" s="1">
        <f>VLOOKUP($A28,RATES!$A$16:$H$377,8,FALSE)</f>
        <v>4.7096</v>
      </c>
      <c r="I28" s="1">
        <f t="shared" si="0"/>
        <v>212</v>
      </c>
    </row>
    <row r="29" spans="1:9" ht="12.75">
      <c r="A29" s="1">
        <f>IF([2]RATES1!A47&lt;&gt; "",[2]RATES1!A47,"")</f>
        <v>213</v>
      </c>
      <c r="B29" s="1" t="str">
        <f>VLOOKUP($A29,RATES!$A$16:$H$376,2,FALSE)</f>
        <v>BUILDING, MOVING &amp; DEMOLISHING</v>
      </c>
      <c r="C29" s="1">
        <f>VLOOKUP($A29,RATES!$A$16:$H$377,4,FALSE)</f>
        <v>5.04</v>
      </c>
      <c r="D29" s="1">
        <f>VLOOKUP($A29,RATES!$A$16:$H$377,4,FALSE)</f>
        <v>5.04</v>
      </c>
      <c r="E29" s="140">
        <f>VLOOKUP($A29,RATES!$A$16:$H$377,5,FALSE)</f>
        <v>5.67</v>
      </c>
      <c r="F29" s="1">
        <f>VLOOKUP($A29,RATES!$A$16:$H$377,6,FALSE)</f>
        <v>6.258</v>
      </c>
      <c r="G29" s="1">
        <f>VLOOKUP($A29,RATES!$A$16:$H$377,7,FALSE)</f>
        <v>6.8208000000000002</v>
      </c>
      <c r="H29" s="1">
        <f>VLOOKUP($A29,RATES!$A$16:$H$377,8,FALSE)</f>
        <v>6.8208000000000002</v>
      </c>
      <c r="I29" s="1">
        <f t="shared" si="0"/>
        <v>213</v>
      </c>
    </row>
    <row r="30" spans="1:9" ht="12.75">
      <c r="A30" s="1">
        <f>IF([2]RATES1!A48&lt;&gt; "",[2]RATES1!A48,"")</f>
        <v>214</v>
      </c>
      <c r="B30" s="1" t="str">
        <f>VLOOKUP($A30,RATES!$A$16:$H$376,2,FALSE)</f>
        <v>BUSES AND TAXICABS</v>
      </c>
      <c r="C30" s="1">
        <f>VLOOKUP($A30,RATES!$A$16:$H$377,4,FALSE)</f>
        <v>3</v>
      </c>
      <c r="D30" s="1">
        <f>VLOOKUP($A30,RATES!$A$16:$H$377,4,FALSE)</f>
        <v>3</v>
      </c>
      <c r="E30" s="140">
        <f>VLOOKUP($A30,RATES!$A$16:$H$377,5,FALSE)</f>
        <v>3.375</v>
      </c>
      <c r="F30" s="1">
        <f>VLOOKUP($A30,RATES!$A$16:$H$377,6,FALSE)</f>
        <v>3.7250000000000001</v>
      </c>
      <c r="G30" s="1">
        <f>VLOOKUP($A30,RATES!$A$16:$H$377,7,FALSE)</f>
        <v>4.0600000000000005</v>
      </c>
      <c r="H30" s="1">
        <f>VLOOKUP($A30,RATES!$A$16:$H$377,8,FALSE)</f>
        <v>4.0600000000000005</v>
      </c>
      <c r="I30" s="1">
        <f t="shared" si="0"/>
        <v>214</v>
      </c>
    </row>
    <row r="31" spans="1:9" ht="12.75">
      <c r="A31" s="1">
        <f>IF([2]RATES1!A49&lt;&gt; "",[2]RATES1!A49,"")</f>
        <v>301</v>
      </c>
      <c r="B31" s="1" t="str">
        <f>VLOOKUP($A31,RATES!$A$16:$H$376,2,FALSE)</f>
        <v>CAMPS OPERATION-RECREATIONAL/EDUCATIONAL</v>
      </c>
      <c r="C31" s="1">
        <f>VLOOKUP($A31,RATES!$A$16:$H$377,4,FALSE)</f>
        <v>2.1</v>
      </c>
      <c r="D31" s="1">
        <f>VLOOKUP($A31,RATES!$A$16:$H$377,4,FALSE)</f>
        <v>2.1</v>
      </c>
      <c r="E31" s="140">
        <f>VLOOKUP($A31,RATES!$A$16:$H$377,5,FALSE)</f>
        <v>2.3624999999999998</v>
      </c>
      <c r="F31" s="1">
        <f>VLOOKUP($A31,RATES!$A$16:$H$377,6,FALSE)</f>
        <v>2.6074999999999999</v>
      </c>
      <c r="G31" s="1">
        <f>VLOOKUP($A31,RATES!$A$16:$H$377,7,FALSE)</f>
        <v>2.8420000000000001</v>
      </c>
      <c r="H31" s="1">
        <f>VLOOKUP($A31,RATES!$A$16:$H$377,8,FALSE)</f>
        <v>2.8420000000000001</v>
      </c>
      <c r="I31" s="1">
        <f t="shared" si="0"/>
        <v>301</v>
      </c>
    </row>
    <row r="32" spans="1:9" ht="12.75">
      <c r="A32" s="1">
        <f>IF([2]RATES1!A50&lt;&gt; "",[2]RATES1!A50,"")</f>
        <v>302</v>
      </c>
      <c r="B32" s="1" t="str">
        <f>VLOOKUP($A32,RATES!$A$16:$H$376,2,FALSE)</f>
        <v>CABINET WORK</v>
      </c>
      <c r="C32" s="1">
        <f>VLOOKUP($A32,RATES!$A$16:$H$377,4,FALSE)</f>
        <v>3.6</v>
      </c>
      <c r="D32" s="1">
        <f>VLOOKUP($A32,RATES!$A$16:$H$377,4,FALSE)</f>
        <v>3.6</v>
      </c>
      <c r="E32" s="140">
        <f>VLOOKUP($A32,RATES!$A$16:$H$377,5,FALSE)</f>
        <v>4.05</v>
      </c>
      <c r="F32" s="1">
        <f>VLOOKUP($A32,RATES!$A$16:$H$377,6,FALSE)</f>
        <v>4.47</v>
      </c>
      <c r="G32" s="1">
        <f>VLOOKUP($A32,RATES!$A$16:$H$377,7,FALSE)</f>
        <v>4.8719999999999999</v>
      </c>
      <c r="H32" s="1">
        <f>VLOOKUP($A32,RATES!$A$16:$H$377,8,FALSE)</f>
        <v>4.8719999999999999</v>
      </c>
      <c r="I32" s="1">
        <f t="shared" si="0"/>
        <v>302</v>
      </c>
    </row>
    <row r="33" spans="1:9" ht="12.75">
      <c r="A33" s="1">
        <f>IF([2]RATES1!A51&lt;&gt; "",[2]RATES1!A51,"")</f>
        <v>303</v>
      </c>
      <c r="B33" s="1" t="str">
        <f>VLOOKUP($A33,RATES!$A$16:$H$376,2,FALSE)</f>
        <v>CAR DEALERS NEW AND USED</v>
      </c>
      <c r="C33" s="1">
        <f>VLOOKUP($A33,RATES!$A$16:$H$377,4,FALSE)</f>
        <v>3</v>
      </c>
      <c r="D33" s="1">
        <f>VLOOKUP($A33,RATES!$A$16:$H$377,4,FALSE)</f>
        <v>3</v>
      </c>
      <c r="E33" s="140">
        <f>VLOOKUP($A33,RATES!$A$16:$H$377,5,FALSE)</f>
        <v>3.375</v>
      </c>
      <c r="F33" s="1">
        <f>VLOOKUP($A33,RATES!$A$16:$H$377,6,FALSE)</f>
        <v>3.7250000000000001</v>
      </c>
      <c r="G33" s="1">
        <f>VLOOKUP($A33,RATES!$A$16:$H$377,7,FALSE)</f>
        <v>4.0600000000000005</v>
      </c>
      <c r="H33" s="1">
        <f>VLOOKUP($A33,RATES!$A$16:$H$377,8,FALSE)</f>
        <v>4.0600000000000005</v>
      </c>
      <c r="I33" s="1">
        <f t="shared" si="0"/>
        <v>303</v>
      </c>
    </row>
    <row r="34" spans="1:9" ht="12.75">
      <c r="A34" s="1">
        <v>2307</v>
      </c>
      <c r="B34" s="1" t="str">
        <f>VLOOKUP($A34,RATES!$A$16:$H$376,2,FALSE)</f>
        <v>CARNIVAL BOOTS,CARNIVAL OR AMUSEMENT DEVICE OPERATOR-TRAVELING</v>
      </c>
      <c r="C34" s="1">
        <f>VLOOKUP($A34,RATES!$A$16:$H$377,4,FALSE)</f>
        <v>500</v>
      </c>
      <c r="D34" s="1">
        <f>VLOOKUP($A34,RATES!$A$16:$H$377,4,FALSE)</f>
        <v>500</v>
      </c>
      <c r="E34" s="140">
        <f>VLOOKUP($A34,RATES!$A$16:$H$377,5,FALSE)</f>
        <v>500</v>
      </c>
      <c r="F34" s="1">
        <f>VLOOKUP($A34,RATES!$A$16:$H$377,6,FALSE)</f>
        <v>500</v>
      </c>
      <c r="G34" s="1">
        <f>VLOOKUP($A34,RATES!$A$16:$H$377,7,FALSE)</f>
        <v>500</v>
      </c>
      <c r="H34" s="1">
        <f>VLOOKUP($A34,RATES!$A$16:$H$377,8,FALSE)</f>
        <v>500</v>
      </c>
      <c r="I34" s="1">
        <v>2307</v>
      </c>
    </row>
    <row r="35" spans="1:9" ht="12.75">
      <c r="A35" s="1">
        <f>IF([2]RATES1!A52&lt;&gt; "",[2]RATES1!A52,"")</f>
        <v>304</v>
      </c>
      <c r="B35" s="1" t="str">
        <f>VLOOKUP($A35,RATES!$A$16:$H$376,2,FALSE)</f>
        <v>CAR RENTAL AGENCIES</v>
      </c>
      <c r="C35" s="1">
        <f>VLOOKUP($A35,RATES!$A$16:$H$377,4,FALSE)</f>
        <v>3.24</v>
      </c>
      <c r="D35" s="1">
        <f>VLOOKUP($A35,RATES!$A$16:$H$377,4,FALSE)</f>
        <v>3.24</v>
      </c>
      <c r="E35" s="140">
        <f>VLOOKUP($A35,RATES!$A$16:$H$377,5,FALSE)</f>
        <v>3.645</v>
      </c>
      <c r="F35" s="1">
        <f>VLOOKUP($A35,RATES!$A$16:$H$377,6,FALSE)</f>
        <v>4.0229999999999997</v>
      </c>
      <c r="G35" s="1">
        <f>VLOOKUP($A35,RATES!$A$16:$H$377,7,FALSE)</f>
        <v>4.3848000000000003</v>
      </c>
      <c r="H35" s="1">
        <f>VLOOKUP($A35,RATES!$A$16:$H$377,8,FALSE)</f>
        <v>4.3848000000000003</v>
      </c>
      <c r="I35" s="1">
        <f t="shared" si="0"/>
        <v>304</v>
      </c>
    </row>
    <row r="36" spans="1:9" ht="12.75">
      <c r="A36" s="1">
        <f>IF([2]RATES1!A53&lt;&gt; "",[2]RATES1!A53,"")</f>
        <v>305</v>
      </c>
      <c r="B36" s="1" t="str">
        <f>VLOOKUP($A36,RATES!$A$16:$H$376,2,FALSE)</f>
        <v>CARPENTRY</v>
      </c>
      <c r="C36" s="1">
        <f>VLOOKUP($A36,RATES!$A$16:$H$377,4,FALSE)</f>
        <v>3.8400000000000003</v>
      </c>
      <c r="D36" s="1">
        <f>VLOOKUP($A36,RATES!$A$16:$H$377,4,FALSE)</f>
        <v>3.8400000000000003</v>
      </c>
      <c r="E36" s="140">
        <f>VLOOKUP($A36,RATES!$A$16:$H$377,5,FALSE)</f>
        <v>4.32</v>
      </c>
      <c r="F36" s="1">
        <f>VLOOKUP($A36,RATES!$A$16:$H$377,6,FALSE)</f>
        <v>4.7680000000000007</v>
      </c>
      <c r="G36" s="1">
        <f>VLOOKUP($A36,RATES!$A$16:$H$377,7,FALSE)</f>
        <v>5.1968000000000005</v>
      </c>
      <c r="H36" s="1">
        <f>VLOOKUP($A36,RATES!$A$16:$H$377,8,FALSE)</f>
        <v>5.1968000000000005</v>
      </c>
      <c r="I36" s="1">
        <f t="shared" si="0"/>
        <v>305</v>
      </c>
    </row>
    <row r="37" spans="1:9" ht="12.75">
      <c r="A37" s="1">
        <v>2308</v>
      </c>
      <c r="B37" s="1" t="str">
        <f>VLOOKUP($A37,RATES!$A$16:$H$376,2,FALSE)</f>
        <v xml:space="preserve">CARPET AND UPHOLSTERY CLEANING </v>
      </c>
      <c r="C37" s="1">
        <f>VLOOKUP($A37,RATES!$A$16:$H$377,4,FALSE)</f>
        <v>4.4000000000000004</v>
      </c>
      <c r="D37" s="1">
        <f>VLOOKUP($A37,RATES!$A$16:$H$377,4,FALSE)</f>
        <v>4.4000000000000004</v>
      </c>
      <c r="E37" s="140">
        <f>VLOOKUP($A37,RATES!$A$16:$H$377,5,FALSE)</f>
        <v>4.4000000000000004</v>
      </c>
      <c r="F37" s="1">
        <f>VLOOKUP($A37,RATES!$A$16:$H$377,6,FALSE)</f>
        <v>4.4000000000000004</v>
      </c>
      <c r="G37" s="1">
        <f>VLOOKUP($A37,RATES!$A$16:$H$377,7,FALSE)</f>
        <v>4.4000000000000004</v>
      </c>
      <c r="H37" s="1">
        <f>VLOOKUP($A37,RATES!$A$16:$H$377,8,FALSE)</f>
        <v>4.4000000000000004</v>
      </c>
      <c r="I37" s="1">
        <v>2308</v>
      </c>
    </row>
    <row r="38" spans="1:9" ht="12.75">
      <c r="A38" s="1">
        <f>IF([2]RATES1!A54&lt;&gt; "",[2]RATES1!A54,"")</f>
        <v>306</v>
      </c>
      <c r="B38" s="1" t="str">
        <f>VLOOKUP($A38,RATES!$A$16:$H$376,2,FALSE)</f>
        <v>CATERING SERVICES</v>
      </c>
      <c r="C38" s="1">
        <f>VLOOKUP($A38,RATES!$A$16:$H$377,4,FALSE)</f>
        <v>1.56</v>
      </c>
      <c r="D38" s="1">
        <f>VLOOKUP($A38,RATES!$A$16:$H$377,4,FALSE)</f>
        <v>1.56</v>
      </c>
      <c r="E38" s="140">
        <f>VLOOKUP($A38,RATES!$A$16:$H$377,5,FALSE)</f>
        <v>1.7549999999999999</v>
      </c>
      <c r="F38" s="1">
        <f>VLOOKUP($A38,RATES!$A$16:$H$377,6,FALSE)</f>
        <v>1.9370000000000001</v>
      </c>
      <c r="G38" s="1">
        <f>VLOOKUP($A38,RATES!$A$16:$H$377,7,FALSE)</f>
        <v>2.1112000000000002</v>
      </c>
      <c r="H38" s="1">
        <f>VLOOKUP($A38,RATES!$A$16:$H$377,8,FALSE)</f>
        <v>2.1112000000000002</v>
      </c>
      <c r="I38" s="1">
        <f t="shared" si="0"/>
        <v>306</v>
      </c>
    </row>
    <row r="39" spans="1:9" ht="12.75">
      <c r="A39" s="1">
        <f>IF([2]RATES1!A55&lt;&gt; "",[2]RATES1!A55,"")</f>
        <v>307</v>
      </c>
      <c r="B39" s="1" t="str">
        <f>VLOOKUP($A39,RATES!$A$16:$H$376,2,FALSE)</f>
        <v>CEMENT PLANT OPERATION</v>
      </c>
      <c r="C39" s="1">
        <f>VLOOKUP($A39,RATES!$A$16:$H$377,4,FALSE)</f>
        <v>5.34</v>
      </c>
      <c r="D39" s="1">
        <f>VLOOKUP($A39,RATES!$A$16:$H$377,4,FALSE)</f>
        <v>5.34</v>
      </c>
      <c r="E39" s="140">
        <f>VLOOKUP($A39,RATES!$A$16:$H$377,5,FALSE)</f>
        <v>6.0075000000000003</v>
      </c>
      <c r="F39" s="1">
        <f>VLOOKUP($A39,RATES!$A$16:$H$377,6,FALSE)</f>
        <v>6.6304999999999996</v>
      </c>
      <c r="G39" s="1">
        <f>VLOOKUP($A39,RATES!$A$16:$H$377,7,FALSE)</f>
        <v>7.2268000000000008</v>
      </c>
      <c r="H39" s="1">
        <f>VLOOKUP($A39,RATES!$A$16:$H$377,8,FALSE)</f>
        <v>7.2268000000000008</v>
      </c>
      <c r="I39" s="1">
        <f t="shared" si="0"/>
        <v>307</v>
      </c>
    </row>
    <row r="40" spans="1:9" ht="12.75">
      <c r="A40" s="1">
        <v>2309</v>
      </c>
      <c r="B40" s="1" t="str">
        <f>VLOOKUP($A40,RATES!$A$16:$H$376,2,FALSE)</f>
        <v>CEMETERY OPERATIONS</v>
      </c>
      <c r="C40" s="1">
        <f>VLOOKUP($A40,RATES!$A$16:$H$377,4,FALSE)</f>
        <v>4.45</v>
      </c>
      <c r="D40" s="1">
        <f>VLOOKUP($A40,RATES!$A$16:$H$377,4,FALSE)</f>
        <v>4.45</v>
      </c>
      <c r="E40" s="140">
        <f>VLOOKUP($A40,RATES!$A$16:$H$377,5,FALSE)</f>
        <v>4.45</v>
      </c>
      <c r="F40" s="1">
        <f>VLOOKUP($A40,RATES!$A$16:$H$377,6,FALSE)</f>
        <v>4.45</v>
      </c>
      <c r="G40" s="1">
        <f>VLOOKUP($A40,RATES!$A$16:$H$377,7,FALSE)</f>
        <v>4.45</v>
      </c>
      <c r="H40" s="1">
        <f>VLOOKUP($A40,RATES!$A$16:$H$377,8,FALSE)</f>
        <v>4.45</v>
      </c>
      <c r="I40" s="1">
        <v>2309</v>
      </c>
    </row>
    <row r="41" spans="1:9" ht="12.75">
      <c r="A41" s="1">
        <f>IF([2]RATES1!A56&lt;&gt; "",[2]RATES1!A56,"")</f>
        <v>308</v>
      </c>
      <c r="B41" s="1" t="str">
        <f>VLOOKUP($A41,RATES!$A$16:$H$376,2,FALSE)</f>
        <v>CHARITABLE ORGANIZATIONS</v>
      </c>
      <c r="C41" s="1">
        <f>VLOOKUP($A41,RATES!$A$16:$H$377,4,FALSE)</f>
        <v>1.56</v>
      </c>
      <c r="D41" s="1">
        <f>VLOOKUP($A41,RATES!$A$16:$H$377,4,FALSE)</f>
        <v>1.56</v>
      </c>
      <c r="E41" s="140">
        <f>VLOOKUP($A41,RATES!$A$16:$H$377,5,FALSE)</f>
        <v>1.7549999999999999</v>
      </c>
      <c r="F41" s="1">
        <f>VLOOKUP($A41,RATES!$A$16:$H$377,6,FALSE)</f>
        <v>1.9370000000000001</v>
      </c>
      <c r="G41" s="1">
        <f>VLOOKUP($A41,RATES!$A$16:$H$377,7,FALSE)</f>
        <v>2.1112000000000002</v>
      </c>
      <c r="H41" s="1">
        <f>VLOOKUP($A41,RATES!$A$16:$H$377,8,FALSE)</f>
        <v>2.1112000000000002</v>
      </c>
      <c r="I41" s="1">
        <f t="shared" si="0"/>
        <v>308</v>
      </c>
    </row>
    <row r="42" spans="1:9" ht="12.75">
      <c r="A42" s="1">
        <f>IF([2]RATES1!A57&lt;&gt; "",[2]RATES1!A57,"")</f>
        <v>309</v>
      </c>
      <c r="B42" s="1" t="str">
        <f>VLOOKUP($A42,RATES!$A$16:$H$376,2,FALSE)</f>
        <v>CHAUFFEURS, DRIVERS &amp; HELPERS</v>
      </c>
      <c r="C42" s="1">
        <f>VLOOKUP($A42,RATES!$A$16:$H$377,4,FALSE)</f>
        <v>1.56</v>
      </c>
      <c r="D42" s="1">
        <f>VLOOKUP($A42,RATES!$A$16:$H$377,4,FALSE)</f>
        <v>1.56</v>
      </c>
      <c r="E42" s="140">
        <f>VLOOKUP($A42,RATES!$A$16:$H$377,5,FALSE)</f>
        <v>1.7549999999999999</v>
      </c>
      <c r="F42" s="1">
        <f>VLOOKUP($A42,RATES!$A$16:$H$377,6,FALSE)</f>
        <v>1.9370000000000001</v>
      </c>
      <c r="G42" s="1">
        <f>VLOOKUP($A42,RATES!$A$16:$H$377,7,FALSE)</f>
        <v>2.1112000000000002</v>
      </c>
      <c r="H42" s="1">
        <f>VLOOKUP($A42,RATES!$A$16:$H$377,8,FALSE)</f>
        <v>2.1112000000000002</v>
      </c>
      <c r="I42" s="1">
        <f t="shared" si="0"/>
        <v>309</v>
      </c>
    </row>
    <row r="43" spans="1:9" ht="12.75">
      <c r="A43" s="1">
        <v>2310</v>
      </c>
      <c r="B43" s="1" t="str">
        <f>VLOOKUP($A43,RATES!$A$16:$H$376,2,FALSE)</f>
        <v>CHILD CARE CENTER/DAYCARE PROVIDERS</v>
      </c>
      <c r="C43" s="1">
        <f>VLOOKUP($A43,RATES!$A$16:$H$377,4,FALSE)</f>
        <v>1.82</v>
      </c>
      <c r="D43" s="1">
        <f>VLOOKUP($A43,RATES!$A$16:$H$377,4,FALSE)</f>
        <v>1.82</v>
      </c>
      <c r="E43" s="140">
        <f>VLOOKUP($A43,RATES!$A$16:$H$377,5,FALSE)</f>
        <v>1.82</v>
      </c>
      <c r="F43" s="1">
        <f>VLOOKUP($A43,RATES!$A$16:$H$377,6,FALSE)</f>
        <v>1.82</v>
      </c>
      <c r="G43" s="1">
        <f>VLOOKUP($A43,RATES!$A$16:$H$377,7,FALSE)</f>
        <v>1.82</v>
      </c>
      <c r="H43" s="1">
        <f>VLOOKUP($A43,RATES!$A$16:$H$377,8,FALSE)</f>
        <v>1.82</v>
      </c>
      <c r="I43" s="1">
        <v>2310</v>
      </c>
    </row>
    <row r="44" spans="1:9" ht="12.75">
      <c r="A44" s="1">
        <f>IF([2]RATES1!A58&lt;&gt; "",[2]RATES1!A58,"")</f>
        <v>310</v>
      </c>
      <c r="B44" s="1" t="str">
        <f>VLOOKUP($A44,RATES!$A$16:$H$376,2,FALSE)</f>
        <v>CHURCH EMPLOYEES</v>
      </c>
      <c r="C44" s="1">
        <f>VLOOKUP($A44,RATES!$A$16:$H$377,4,FALSE)</f>
        <v>0.84</v>
      </c>
      <c r="D44" s="1">
        <f>VLOOKUP($A44,RATES!$A$16:$H$377,4,FALSE)</f>
        <v>0.84</v>
      </c>
      <c r="E44" s="140">
        <f>VLOOKUP($A44,RATES!$A$16:$H$377,5,FALSE)</f>
        <v>0.94499999999999995</v>
      </c>
      <c r="F44" s="1">
        <f>VLOOKUP($A44,RATES!$A$16:$H$377,6,FALSE)</f>
        <v>1.0429999999999999</v>
      </c>
      <c r="G44" s="1">
        <f>VLOOKUP($A44,RATES!$A$16:$H$377,7,FALSE)</f>
        <v>1.1368</v>
      </c>
      <c r="H44" s="1">
        <f>VLOOKUP($A44,RATES!$A$16:$H$377,8,FALSE)</f>
        <v>1.1368</v>
      </c>
      <c r="I44" s="1">
        <f t="shared" si="0"/>
        <v>310</v>
      </c>
    </row>
    <row r="45" spans="1:9" ht="12.75">
      <c r="A45" s="1">
        <f>IF([2]RATES1!A59&lt;&gt; "",[2]RATES1!A59,"")</f>
        <v>311</v>
      </c>
      <c r="B45" s="1" t="str">
        <f>VLOOKUP($A45,RATES!$A$16:$H$376,2,FALSE)</f>
        <v>CLERICAL OFFICE EMPLOYEES</v>
      </c>
      <c r="C45" s="1">
        <f>VLOOKUP($A45,RATES!$A$16:$H$377,4,FALSE)</f>
        <v>0.36</v>
      </c>
      <c r="D45" s="1">
        <f>VLOOKUP($A45,RATES!$A$16:$H$377,4,FALSE)</f>
        <v>0.36</v>
      </c>
      <c r="E45" s="140">
        <f>VLOOKUP($A45,RATES!$A$16:$H$377,5,FALSE)</f>
        <v>0.40499999999999997</v>
      </c>
      <c r="F45" s="1">
        <f>VLOOKUP($A45,RATES!$A$16:$H$377,6,FALSE)</f>
        <v>0.44699999999999995</v>
      </c>
      <c r="G45" s="1">
        <f>VLOOKUP($A45,RATES!$A$16:$H$377,7,FALSE)</f>
        <v>0.48719999999999997</v>
      </c>
      <c r="H45" s="1">
        <f>VLOOKUP($A45,RATES!$A$16:$H$377,8,FALSE)</f>
        <v>0.48719999999999997</v>
      </c>
      <c r="I45" s="1">
        <f t="shared" si="0"/>
        <v>311</v>
      </c>
    </row>
    <row r="46" spans="1:9" ht="12.75">
      <c r="A46" s="1">
        <v>2311</v>
      </c>
      <c r="B46" s="1" t="str">
        <f>VLOOKUP($A46,RATES!$A$16:$H$376,2,FALSE)</f>
        <v>CLOTHING, WEARING APPAREL STORES</v>
      </c>
      <c r="C46" s="1">
        <f>VLOOKUP($A46,RATES!$A$16:$H$377,4,FALSE)</f>
        <v>2.0699999999999998</v>
      </c>
      <c r="D46" s="1">
        <f>VLOOKUP($A46,RATES!$A$16:$H$377,4,FALSE)</f>
        <v>2.0699999999999998</v>
      </c>
      <c r="E46" s="140">
        <f>VLOOKUP($A46,RATES!$A$16:$H$377,5,FALSE)</f>
        <v>2.0699999999999998</v>
      </c>
      <c r="F46" s="1">
        <f>VLOOKUP($A46,RATES!$A$16:$H$377,6,FALSE)</f>
        <v>2.0699999999999998</v>
      </c>
      <c r="G46" s="1">
        <f>VLOOKUP($A46,RATES!$A$16:$H$377,7,FALSE)</f>
        <v>2.0699999999999998</v>
      </c>
      <c r="H46" s="1">
        <f>VLOOKUP($A46,RATES!$A$16:$H$377,8,FALSE)</f>
        <v>2.0699999999999998</v>
      </c>
      <c r="I46" s="1">
        <v>2311</v>
      </c>
    </row>
    <row r="47" spans="1:9" ht="12.75">
      <c r="A47" s="1">
        <f>IF([2]RATES1!A60&lt;&gt; "",[2]RATES1!A60,"")</f>
        <v>312</v>
      </c>
      <c r="B47" s="1" t="str">
        <f>VLOOKUP($A47,RATES!$A$16:$H$376,2,FALSE)</f>
        <v>COLLEGES OR SCHOOLS</v>
      </c>
      <c r="C47" s="1">
        <f>VLOOKUP($A47,RATES!$A$16:$H$377,4,FALSE)</f>
        <v>0.36</v>
      </c>
      <c r="D47" s="1">
        <f>VLOOKUP($A47,RATES!$A$16:$H$377,4,FALSE)</f>
        <v>0.36</v>
      </c>
      <c r="E47" s="140">
        <f>VLOOKUP($A47,RATES!$A$16:$H$377,5,FALSE)</f>
        <v>0.40499999999999997</v>
      </c>
      <c r="F47" s="1">
        <f>VLOOKUP($A47,RATES!$A$16:$H$377,6,FALSE)</f>
        <v>0.44699999999999995</v>
      </c>
      <c r="G47" s="1">
        <f>VLOOKUP($A47,RATES!$A$16:$H$377,7,FALSE)</f>
        <v>0.48719999999999997</v>
      </c>
      <c r="H47" s="1">
        <f>VLOOKUP($A47,RATES!$A$16:$H$377,8,FALSE)</f>
        <v>0.48719999999999997</v>
      </c>
      <c r="I47" s="1">
        <f t="shared" si="0"/>
        <v>312</v>
      </c>
    </row>
    <row r="48" spans="1:9" ht="12.75">
      <c r="A48" s="1">
        <f>IF([2]RATES1!A61&lt;&gt; "",[2]RATES1!A61,"")</f>
        <v>313</v>
      </c>
      <c r="B48" s="1" t="str">
        <f>VLOOKUP($A48,RATES!$A$16:$H$376,2,FALSE)</f>
        <v>COLLEGES OR SCHOOLS- ALL OTHE EMPLOYEES</v>
      </c>
      <c r="C48" s="1">
        <f>VLOOKUP($A48,RATES!$A$16:$H$377,4,FALSE)</f>
        <v>1.74</v>
      </c>
      <c r="D48" s="1">
        <f>VLOOKUP($A48,RATES!$A$16:$H$377,4,FALSE)</f>
        <v>1.74</v>
      </c>
      <c r="E48" s="140">
        <f>VLOOKUP($A48,RATES!$A$16:$H$377,5,FALSE)</f>
        <v>1.9575</v>
      </c>
      <c r="F48" s="1">
        <f>VLOOKUP($A48,RATES!$A$16:$H$377,6,FALSE)</f>
        <v>2.1604999999999999</v>
      </c>
      <c r="G48" s="1">
        <f>VLOOKUP($A48,RATES!$A$16:$H$377,7,FALSE)</f>
        <v>2.3548</v>
      </c>
      <c r="H48" s="1">
        <f>VLOOKUP($A48,RATES!$A$16:$H$377,8,FALSE)</f>
        <v>2.3548</v>
      </c>
      <c r="I48" s="1">
        <f t="shared" si="0"/>
        <v>313</v>
      </c>
    </row>
    <row r="49" spans="1:9" ht="12.75">
      <c r="A49" s="1">
        <v>2312</v>
      </c>
      <c r="B49" s="1" t="str">
        <f>VLOOKUP($A49,RATES!$A$16:$H$376,2,FALSE)</f>
        <v>COMPUTER- DEVICE INSTALLATION, INSPECTION, SERVICE OR REPAIR</v>
      </c>
      <c r="C49" s="1">
        <f>VLOOKUP($A49,RATES!$A$16:$H$377,4,FALSE)</f>
        <v>1.27</v>
      </c>
      <c r="D49" s="1">
        <f>VLOOKUP($A49,RATES!$A$16:$H$377,4,FALSE)</f>
        <v>1.27</v>
      </c>
      <c r="E49" s="140">
        <f>VLOOKUP($A49,RATES!$A$16:$H$377,5,FALSE)</f>
        <v>1.27</v>
      </c>
      <c r="F49" s="1">
        <f>VLOOKUP($A49,RATES!$A$16:$H$377,6,FALSE)</f>
        <v>1.27</v>
      </c>
      <c r="G49" s="1">
        <f>VLOOKUP($A49,RATES!$A$16:$H$377,7,FALSE)</f>
        <v>1.27</v>
      </c>
      <c r="H49" s="1">
        <f>VLOOKUP($A49,RATES!$A$16:$H$377,8,FALSE)</f>
        <v>1.27</v>
      </c>
      <c r="I49" s="1">
        <v>2312</v>
      </c>
    </row>
    <row r="50" spans="1:9" ht="12.75">
      <c r="A50" s="1">
        <f>IF([2]RATES1!A62&lt;&gt; "",[2]RATES1!A62,"")</f>
        <v>314</v>
      </c>
      <c r="B50" s="1" t="str">
        <f>VLOOKUP($A50,RATES!$A$16:$H$376,2,FALSE)</f>
        <v>CONCRETE AND/OR CEMENT WORK</v>
      </c>
      <c r="C50" s="1">
        <f>VLOOKUP($A50,RATES!$A$16:$H$377,4,FALSE)</f>
        <v>3.96</v>
      </c>
      <c r="D50" s="1">
        <f>VLOOKUP($A50,RATES!$A$16:$H$377,4,FALSE)</f>
        <v>3.96</v>
      </c>
      <c r="E50" s="140">
        <f>VLOOKUP($A50,RATES!$A$16:$H$377,5,FALSE)</f>
        <v>4.4550000000000001</v>
      </c>
      <c r="F50" s="1">
        <f>VLOOKUP($A50,RATES!$A$16:$H$377,6,FALSE)</f>
        <v>4.9169999999999998</v>
      </c>
      <c r="G50" s="1">
        <f>VLOOKUP($A50,RATES!$A$16:$H$377,7,FALSE)</f>
        <v>5.3591999999999995</v>
      </c>
      <c r="H50" s="1">
        <f>VLOOKUP($A50,RATES!$A$16:$H$377,8,FALSE)</f>
        <v>5.3591999999999995</v>
      </c>
      <c r="I50" s="1">
        <f t="shared" si="0"/>
        <v>314</v>
      </c>
    </row>
    <row r="51" spans="1:9" ht="12.75">
      <c r="A51" s="1">
        <f>IF([2]RATES1!A63&lt;&gt; "",[2]RATES1!A63,"")</f>
        <v>315</v>
      </c>
      <c r="B51" s="1" t="str">
        <f>VLOOKUP($A51,RATES!$A$16:$H$376,2,FALSE)</f>
        <v>CONCRETE , MFG. OF</v>
      </c>
      <c r="C51" s="1">
        <f>VLOOKUP($A51,RATES!$A$16:$H$377,4,FALSE)</f>
        <v>3.96</v>
      </c>
      <c r="D51" s="1">
        <f>VLOOKUP($A51,RATES!$A$16:$H$377,4,FALSE)</f>
        <v>3.96</v>
      </c>
      <c r="E51" s="140">
        <f>VLOOKUP($A51,RATES!$A$16:$H$377,5,FALSE)</f>
        <v>4.4550000000000001</v>
      </c>
      <c r="F51" s="1">
        <f>VLOOKUP($A51,RATES!$A$16:$H$377,6,FALSE)</f>
        <v>4.9169999999999998</v>
      </c>
      <c r="G51" s="1">
        <f>VLOOKUP($A51,RATES!$A$16:$H$377,7,FALSE)</f>
        <v>5.3591999999999995</v>
      </c>
      <c r="H51" s="1">
        <f>VLOOKUP($A51,RATES!$A$16:$H$377,8,FALSE)</f>
        <v>5.3591999999999995</v>
      </c>
      <c r="I51" s="1">
        <f t="shared" si="0"/>
        <v>315</v>
      </c>
    </row>
    <row r="52" spans="1:9" ht="12.75">
      <c r="A52" s="1">
        <f>IF([2]RATES1!A64&lt;&gt; "",[2]RATES1!A64,"")</f>
        <v>401</v>
      </c>
      <c r="B52" s="1" t="str">
        <f>VLOOKUP($A52,RATES!$A$16:$H$376,2,FALSE)</f>
        <v>DECORATING</v>
      </c>
      <c r="C52" s="1">
        <f>VLOOKUP($A52,RATES!$A$16:$H$377,4,FALSE)</f>
        <v>3</v>
      </c>
      <c r="D52" s="1">
        <f>VLOOKUP($A52,RATES!$A$16:$H$377,4,FALSE)</f>
        <v>3</v>
      </c>
      <c r="E52" s="140">
        <f>VLOOKUP($A52,RATES!$A$16:$H$377,5,FALSE)</f>
        <v>3.375</v>
      </c>
      <c r="F52" s="1">
        <f>VLOOKUP($A52,RATES!$A$16:$H$377,6,FALSE)</f>
        <v>3.7250000000000001</v>
      </c>
      <c r="G52" s="1">
        <f>VLOOKUP($A52,RATES!$A$16:$H$377,7,FALSE)</f>
        <v>4.0600000000000005</v>
      </c>
      <c r="H52" s="1">
        <f>VLOOKUP($A52,RATES!$A$16:$H$377,8,FALSE)</f>
        <v>4.0600000000000005</v>
      </c>
      <c r="I52" s="1">
        <f t="shared" si="0"/>
        <v>401</v>
      </c>
    </row>
    <row r="53" spans="1:9" ht="12.75">
      <c r="A53" s="1">
        <f>IF([2]RATES1!A65&lt;&gt; "",[2]RATES1!A65,"")</f>
        <v>402</v>
      </c>
      <c r="B53" s="1" t="str">
        <f>VLOOKUP($A53,RATES!$A$16:$H$376,2,FALSE)</f>
        <v>DENTIST AND DOCTORS OFFICES</v>
      </c>
      <c r="C53" s="1">
        <f>VLOOKUP($A53,RATES!$A$16:$H$377,4,FALSE)</f>
        <v>0.48000000000000004</v>
      </c>
      <c r="D53" s="1">
        <f>VLOOKUP($A53,RATES!$A$16:$H$377,4,FALSE)</f>
        <v>0.48000000000000004</v>
      </c>
      <c r="E53" s="140">
        <f>VLOOKUP($A53,RATES!$A$16:$H$377,5,FALSE)</f>
        <v>0.54</v>
      </c>
      <c r="F53" s="1">
        <f>VLOOKUP($A53,RATES!$A$16:$H$377,6,FALSE)</f>
        <v>0.59600000000000009</v>
      </c>
      <c r="G53" s="1">
        <f>VLOOKUP($A53,RATES!$A$16:$H$377,7,FALSE)</f>
        <v>0.64960000000000007</v>
      </c>
      <c r="H53" s="1">
        <f>VLOOKUP($A53,RATES!$A$16:$H$377,8,FALSE)</f>
        <v>0.64960000000000007</v>
      </c>
      <c r="I53" s="1">
        <f t="shared" si="0"/>
        <v>402</v>
      </c>
    </row>
    <row r="54" spans="1:9" ht="12.75">
      <c r="A54" s="1">
        <f>IF([2]RATES1!A66&lt;&gt; "",[2]RATES1!A66,"")</f>
        <v>403</v>
      </c>
      <c r="B54" s="1" t="str">
        <f>VLOOKUP($A54,RATES!$A$16:$H$376,2,FALSE)</f>
        <v>DISTILLERIES</v>
      </c>
      <c r="C54" s="1">
        <f>VLOOKUP($A54,RATES!$A$16:$H$377,4,FALSE)</f>
        <v>3.78</v>
      </c>
      <c r="D54" s="1">
        <f>VLOOKUP($A54,RATES!$A$16:$H$377,4,FALSE)</f>
        <v>3.78</v>
      </c>
      <c r="E54" s="140">
        <f>VLOOKUP($A54,RATES!$A$16:$H$377,5,FALSE)</f>
        <v>4.2524999999999995</v>
      </c>
      <c r="F54" s="1">
        <f>VLOOKUP($A54,RATES!$A$16:$H$377,6,FALSE)</f>
        <v>4.6935000000000002</v>
      </c>
      <c r="G54" s="1">
        <f>VLOOKUP($A54,RATES!$A$16:$H$377,7,FALSE)</f>
        <v>5.1155999999999997</v>
      </c>
      <c r="H54" s="1">
        <f>VLOOKUP($A54,RATES!$A$16:$H$377,8,FALSE)</f>
        <v>5.1155999999999997</v>
      </c>
      <c r="I54" s="1">
        <f t="shared" si="0"/>
        <v>403</v>
      </c>
    </row>
    <row r="55" spans="1:9" ht="12.75">
      <c r="A55" s="1">
        <f>IF([2]RATES1!A67&lt;&gt; "",[2]RATES1!A67,"")</f>
        <v>404</v>
      </c>
      <c r="B55" s="1" t="str">
        <f>VLOOKUP($A55,RATES!$A$16:$H$376,2,FALSE)</f>
        <v>DISTRIBUTORS</v>
      </c>
      <c r="C55" s="1">
        <f>VLOOKUP($A55,RATES!$A$16:$H$377,4,FALSE)</f>
        <v>2.04</v>
      </c>
      <c r="D55" s="1">
        <f>VLOOKUP($A55,RATES!$A$16:$H$377,4,FALSE)</f>
        <v>2.04</v>
      </c>
      <c r="E55" s="140">
        <f>VLOOKUP($A55,RATES!$A$16:$H$377,5,FALSE)</f>
        <v>2.2949999999999999</v>
      </c>
      <c r="F55" s="1">
        <f>VLOOKUP($A55,RATES!$A$16:$H$377,6,FALSE)</f>
        <v>2.5329999999999999</v>
      </c>
      <c r="G55" s="1">
        <f>VLOOKUP($A55,RATES!$A$16:$H$377,7,FALSE)</f>
        <v>2.7607999999999997</v>
      </c>
      <c r="H55" s="1">
        <f>VLOOKUP($A55,RATES!$A$16:$H$377,8,FALSE)</f>
        <v>2.7607999999999997</v>
      </c>
      <c r="I55" s="1">
        <f t="shared" si="0"/>
        <v>404</v>
      </c>
    </row>
    <row r="56" spans="1:9" ht="12.75">
      <c r="A56" s="1">
        <f>IF([2]RATES1!A68&lt;&gt; "",[2]RATES1!A68,"")</f>
        <v>405</v>
      </c>
      <c r="B56" s="1" t="str">
        <f>VLOOKUP($A56,RATES!$A$16:$H$376,2,FALSE)</f>
        <v>DOMESTIC SERVICES</v>
      </c>
      <c r="C56" s="1">
        <f>VLOOKUP($A56,RATES!$A$16:$H$377,4,FALSE)</f>
        <v>2.64</v>
      </c>
      <c r="D56" s="1">
        <f>VLOOKUP($A56,RATES!$A$16:$H$377,4,FALSE)</f>
        <v>2.64</v>
      </c>
      <c r="E56" s="140">
        <f>VLOOKUP($A56,RATES!$A$16:$H$377,5,FALSE)</f>
        <v>2.97</v>
      </c>
      <c r="F56" s="1">
        <f>VLOOKUP($A56,RATES!$A$16:$H$377,6,FALSE)</f>
        <v>3.2780000000000005</v>
      </c>
      <c r="G56" s="1">
        <f>VLOOKUP($A56,RATES!$A$16:$H$377,7,FALSE)</f>
        <v>3.5728</v>
      </c>
      <c r="H56" s="1">
        <f>VLOOKUP($A56,RATES!$A$16:$H$377,8,FALSE)</f>
        <v>3.5728</v>
      </c>
      <c r="I56" s="1">
        <f t="shared" si="0"/>
        <v>405</v>
      </c>
    </row>
    <row r="57" spans="1:9" ht="12.75">
      <c r="A57" s="1">
        <f>IF([2]RATES1!A69&lt;&gt; "",[2]RATES1!A69,"")</f>
        <v>406</v>
      </c>
      <c r="B57" s="1" t="str">
        <f>VLOOKUP($A57,RATES!$A$16:$H$376,2,FALSE)</f>
        <v>DREDGING OPERATIONS</v>
      </c>
      <c r="C57" s="1">
        <f>VLOOKUP($A57,RATES!$A$16:$H$377,4,FALSE)</f>
        <v>8.0400000000000009</v>
      </c>
      <c r="D57" s="1">
        <f>VLOOKUP($A57,RATES!$A$16:$H$377,4,FALSE)</f>
        <v>8.0400000000000009</v>
      </c>
      <c r="E57" s="140">
        <f>VLOOKUP($A57,RATES!$A$16:$H$377,5,FALSE)</f>
        <v>9.0449999999999999</v>
      </c>
      <c r="F57" s="1">
        <f>VLOOKUP($A57,RATES!$A$16:$H$377,6,FALSE)</f>
        <v>9.9830000000000005</v>
      </c>
      <c r="G57" s="1">
        <f>VLOOKUP($A57,RATES!$A$16:$H$377,7,FALSE)</f>
        <v>10.880800000000001</v>
      </c>
      <c r="H57" s="1">
        <f>VLOOKUP($A57,RATES!$A$16:$H$377,8,FALSE)</f>
        <v>10.880800000000001</v>
      </c>
      <c r="I57" s="1">
        <f t="shared" si="0"/>
        <v>406</v>
      </c>
    </row>
    <row r="58" spans="1:9" ht="12.75">
      <c r="A58" s="1">
        <f>IF([2]RATES1!A70&lt;&gt; "",[2]RATES1!A70,"")</f>
        <v>407</v>
      </c>
      <c r="B58" s="1" t="str">
        <f>VLOOKUP($A58,RATES!$A$16:$H$376,2,FALSE)</f>
        <v>DRESSMAKING OR TAILORING</v>
      </c>
      <c r="C58" s="1">
        <f>VLOOKUP($A58,RATES!$A$16:$H$377,4,FALSE)</f>
        <v>0.84</v>
      </c>
      <c r="D58" s="1">
        <f>VLOOKUP($A58,RATES!$A$16:$H$377,4,FALSE)</f>
        <v>0.84</v>
      </c>
      <c r="E58" s="140">
        <f>VLOOKUP($A58,RATES!$A$16:$H$377,5,FALSE)</f>
        <v>0.94499999999999995</v>
      </c>
      <c r="F58" s="1">
        <f>VLOOKUP($A58,RATES!$A$16:$H$377,6,FALSE)</f>
        <v>1.0429999999999999</v>
      </c>
      <c r="G58" s="1">
        <f>VLOOKUP($A58,RATES!$A$16:$H$377,7,FALSE)</f>
        <v>1.1368</v>
      </c>
      <c r="H58" s="1">
        <f>VLOOKUP($A58,RATES!$A$16:$H$377,8,FALSE)</f>
        <v>1.1368</v>
      </c>
      <c r="I58" s="1">
        <f t="shared" si="0"/>
        <v>407</v>
      </c>
    </row>
    <row r="59" spans="1:9" ht="12.75">
      <c r="A59" s="1">
        <f>IF([2]RATES1!A71&lt;&gt; "",[2]RATES1!A71,"")</f>
        <v>408</v>
      </c>
      <c r="B59" s="1" t="str">
        <f>VLOOKUP($A59,RATES!$A$16:$H$376,2,FALSE)</f>
        <v>DRILLING</v>
      </c>
      <c r="C59" s="1">
        <f>VLOOKUP($A59,RATES!$A$16:$H$377,4,FALSE)</f>
        <v>8.0400000000000009</v>
      </c>
      <c r="D59" s="1">
        <f>VLOOKUP($A59,RATES!$A$16:$H$377,4,FALSE)</f>
        <v>8.0400000000000009</v>
      </c>
      <c r="E59" s="140">
        <f>VLOOKUP($A59,RATES!$A$16:$H$377,5,FALSE)</f>
        <v>9.0449999999999999</v>
      </c>
      <c r="F59" s="1">
        <f>VLOOKUP($A59,RATES!$A$16:$H$377,6,FALSE)</f>
        <v>9.9830000000000005</v>
      </c>
      <c r="G59" s="1">
        <f>VLOOKUP($A59,RATES!$A$16:$H$377,7,FALSE)</f>
        <v>10.880800000000001</v>
      </c>
      <c r="H59" s="1">
        <f>VLOOKUP($A59,RATES!$A$16:$H$377,8,FALSE)</f>
        <v>10.880800000000001</v>
      </c>
      <c r="I59" s="1">
        <f t="shared" si="0"/>
        <v>408</v>
      </c>
    </row>
    <row r="60" spans="1:9" ht="12.75">
      <c r="A60" s="1">
        <f>IF([2]RATES1!A72&lt;&gt; "",[2]RATES1!A72,"")</f>
        <v>409</v>
      </c>
      <c r="B60" s="1" t="str">
        <f>VLOOKUP($A60,RATES!$A$16:$H$376,2,FALSE)</f>
        <v>DRUGSTORES AND PHARMACEUTICAL MFG.</v>
      </c>
      <c r="C60" s="1">
        <f>VLOOKUP($A60,RATES!$A$16:$H$377,4,FALSE)</f>
        <v>1.38</v>
      </c>
      <c r="D60" s="1">
        <f>VLOOKUP($A60,RATES!$A$16:$H$377,4,FALSE)</f>
        <v>1.38</v>
      </c>
      <c r="E60" s="140">
        <f>VLOOKUP($A60,RATES!$A$16:$H$377,5,FALSE)</f>
        <v>1.5524999999999998</v>
      </c>
      <c r="F60" s="1">
        <f>VLOOKUP($A60,RATES!$A$16:$H$377,6,FALSE)</f>
        <v>1.7134999999999998</v>
      </c>
      <c r="G60" s="1">
        <f>VLOOKUP($A60,RATES!$A$16:$H$377,7,FALSE)</f>
        <v>1.8675999999999999</v>
      </c>
      <c r="H60" s="1">
        <f>VLOOKUP($A60,RATES!$A$16:$H$377,8,FALSE)</f>
        <v>1.8675999999999999</v>
      </c>
      <c r="I60" s="1">
        <f t="shared" si="0"/>
        <v>409</v>
      </c>
    </row>
    <row r="61" spans="1:9" ht="12.75">
      <c r="A61" s="1">
        <f>IF([2]RATES1!A73&lt;&gt; "",[2]RATES1!A73,"")</f>
        <v>410</v>
      </c>
      <c r="B61" s="1" t="str">
        <f>VLOOKUP($A61,RATES!$A$16:$H$376,2,FALSE)</f>
        <v>DYNAMITE OR BLASTING</v>
      </c>
      <c r="C61" s="1">
        <f>VLOOKUP($A61,RATES!$A$16:$H$377,4,FALSE)</f>
        <v>12</v>
      </c>
      <c r="D61" s="1">
        <f>VLOOKUP($A61,RATES!$A$16:$H$377,4,FALSE)</f>
        <v>12</v>
      </c>
      <c r="E61" s="140">
        <f>VLOOKUP($A61,RATES!$A$16:$H$377,5,FALSE)</f>
        <v>13.5</v>
      </c>
      <c r="F61" s="1">
        <f>VLOOKUP($A61,RATES!$A$16:$H$377,6,FALSE)</f>
        <v>14.9</v>
      </c>
      <c r="G61" s="1">
        <f>VLOOKUP($A61,RATES!$A$16:$H$377,7,FALSE)</f>
        <v>16.240000000000002</v>
      </c>
      <c r="H61" s="1">
        <f>VLOOKUP($A61,RATES!$A$16:$H$377,8,FALSE)</f>
        <v>16.240000000000002</v>
      </c>
      <c r="I61" s="1">
        <f t="shared" si="0"/>
        <v>410</v>
      </c>
    </row>
    <row r="62" spans="1:9" ht="12.75">
      <c r="A62" s="1">
        <f>IF([2]RATES1!A74&lt;&gt; "",[2]RATES1!A74,"")</f>
        <v>501</v>
      </c>
      <c r="B62" s="1" t="str">
        <f>VLOOKUP($A62,RATES!$A$16:$H$376,2,FALSE)</f>
        <v>ELECTRIC POWER LINE CONSTRUCTION AND REPAIR</v>
      </c>
      <c r="C62" s="1">
        <f>VLOOKUP($A62,RATES!$A$16:$H$377,4,FALSE)</f>
        <v>6</v>
      </c>
      <c r="D62" s="1">
        <f>VLOOKUP($A62,RATES!$A$16:$H$377,4,FALSE)</f>
        <v>6</v>
      </c>
      <c r="E62" s="140">
        <f>VLOOKUP($A62,RATES!$A$16:$H$377,5,FALSE)</f>
        <v>6.75</v>
      </c>
      <c r="F62" s="1">
        <f>VLOOKUP($A62,RATES!$A$16:$H$377,6,FALSE)</f>
        <v>7.45</v>
      </c>
      <c r="G62" s="1">
        <f>VLOOKUP($A62,RATES!$A$16:$H$377,7,FALSE)</f>
        <v>8.120000000000001</v>
      </c>
      <c r="H62" s="1">
        <f>VLOOKUP($A62,RATES!$A$16:$H$377,8,FALSE)</f>
        <v>8.120000000000001</v>
      </c>
      <c r="I62" s="1">
        <f t="shared" si="0"/>
        <v>501</v>
      </c>
    </row>
    <row r="63" spans="1:9" ht="12.75">
      <c r="A63" s="1">
        <f>IF([2]RATES1!A75&lt;&gt; "",[2]RATES1!A75,"")</f>
        <v>502</v>
      </c>
      <c r="B63" s="1" t="str">
        <f>VLOOKUP($A63,RATES!$A$16:$H$376,2,FALSE)</f>
        <v>ELECTRONICS APPARATUS INSTALLATION/REPAIR</v>
      </c>
      <c r="C63" s="1">
        <f>VLOOKUP($A63,RATES!$A$16:$H$377,4,FALSE)</f>
        <v>3</v>
      </c>
      <c r="D63" s="1">
        <f>VLOOKUP($A63,RATES!$A$16:$H$377,4,FALSE)</f>
        <v>3</v>
      </c>
      <c r="E63" s="140">
        <f>VLOOKUP($A63,RATES!$A$16:$H$377,5,FALSE)</f>
        <v>3.375</v>
      </c>
      <c r="F63" s="1">
        <f>VLOOKUP($A63,RATES!$A$16:$H$377,6,FALSE)</f>
        <v>3.7250000000000001</v>
      </c>
      <c r="G63" s="1">
        <f>VLOOKUP($A63,RATES!$A$16:$H$377,7,FALSE)</f>
        <v>4.0600000000000005</v>
      </c>
      <c r="H63" s="1">
        <f>VLOOKUP($A63,RATES!$A$16:$H$377,8,FALSE)</f>
        <v>4.0600000000000005</v>
      </c>
      <c r="I63" s="1">
        <f t="shared" si="0"/>
        <v>502</v>
      </c>
    </row>
    <row r="64" spans="1:9" ht="12.75">
      <c r="A64" s="1">
        <f>IF([2]RATES1!A76&lt;&gt; "",[2]RATES1!A76,"")</f>
        <v>503</v>
      </c>
      <c r="B64" s="1" t="str">
        <f>VLOOKUP($A64,RATES!$A$16:$H$376,2,FALSE)</f>
        <v>ELECTRIC WIRING- INSIDE &amp; OUT</v>
      </c>
      <c r="C64" s="1">
        <f>VLOOKUP($A64,RATES!$A$16:$H$377,4,FALSE)</f>
        <v>2.16</v>
      </c>
      <c r="D64" s="1">
        <f>VLOOKUP($A64,RATES!$A$16:$H$377,4,FALSE)</f>
        <v>2.16</v>
      </c>
      <c r="E64" s="140">
        <f>VLOOKUP($A64,RATES!$A$16:$H$377,5,FALSE)</f>
        <v>2.4300000000000002</v>
      </c>
      <c r="F64" s="1">
        <f>VLOOKUP($A64,RATES!$A$16:$H$377,6,FALSE)</f>
        <v>2.6819999999999999</v>
      </c>
      <c r="G64" s="1">
        <f>VLOOKUP($A64,RATES!$A$16:$H$377,7,FALSE)</f>
        <v>2.9232</v>
      </c>
      <c r="H64" s="1">
        <f>VLOOKUP($A64,RATES!$A$16:$H$377,8,FALSE)</f>
        <v>2.9232</v>
      </c>
      <c r="I64" s="1">
        <f t="shared" si="0"/>
        <v>503</v>
      </c>
    </row>
    <row r="65" spans="1:9" ht="12.75">
      <c r="A65" s="1">
        <f>IF([2]RATES1!A77&lt;&gt; "",[2]RATES1!A77,"")</f>
        <v>504</v>
      </c>
      <c r="B65" s="1" t="str">
        <f>VLOOKUP($A65,RATES!$A$16:$H$376,2,FALSE)</f>
        <v>ELEVATORS</v>
      </c>
      <c r="C65" s="1">
        <f>VLOOKUP($A65,RATES!$A$16:$H$377,4,FALSE)</f>
        <v>8.0400000000000009</v>
      </c>
      <c r="D65" s="1">
        <f>VLOOKUP($A65,RATES!$A$16:$H$377,4,FALSE)</f>
        <v>8.0400000000000009</v>
      </c>
      <c r="E65" s="140">
        <f>VLOOKUP($A65,RATES!$A$16:$H$377,5,FALSE)</f>
        <v>9.0449999999999999</v>
      </c>
      <c r="F65" s="1">
        <f>VLOOKUP($A65,RATES!$A$16:$H$377,6,FALSE)</f>
        <v>9.9830000000000005</v>
      </c>
      <c r="G65" s="1">
        <f>VLOOKUP($A65,RATES!$A$16:$H$377,7,FALSE)</f>
        <v>10.880800000000001</v>
      </c>
      <c r="H65" s="1">
        <f>VLOOKUP($A65,RATES!$A$16:$H$377,8,FALSE)</f>
        <v>10.880800000000001</v>
      </c>
      <c r="I65" s="1">
        <f t="shared" si="0"/>
        <v>504</v>
      </c>
    </row>
    <row r="66" spans="1:9" ht="12.75">
      <c r="A66" s="1">
        <f>IF([2]RATES1!A78&lt;&gt; "",[2]RATES1!A78,"")</f>
        <v>505</v>
      </c>
      <c r="B66" s="1" t="str">
        <f>VLOOKUP($A66,RATES!$A$16:$H$376,2,FALSE)</f>
        <v>EXCAVATION</v>
      </c>
      <c r="C66" s="1">
        <f>VLOOKUP($A66,RATES!$A$16:$H$377,4,FALSE)</f>
        <v>8.9400000000000013</v>
      </c>
      <c r="D66" s="1">
        <f>VLOOKUP($A66,RATES!$A$16:$H$377,4,FALSE)</f>
        <v>8.9400000000000013</v>
      </c>
      <c r="E66" s="140">
        <f>VLOOKUP($A66,RATES!$A$16:$H$377,5,FALSE)</f>
        <v>10.057500000000001</v>
      </c>
      <c r="F66" s="1">
        <f>VLOOKUP($A66,RATES!$A$16:$H$377,6,FALSE)</f>
        <v>11.1005</v>
      </c>
      <c r="G66" s="1">
        <f>VLOOKUP($A66,RATES!$A$16:$H$377,7,FALSE)</f>
        <v>12.098800000000001</v>
      </c>
      <c r="H66" s="1">
        <f>VLOOKUP($A66,RATES!$A$16:$H$377,8,FALSE)</f>
        <v>12.098800000000001</v>
      </c>
      <c r="I66" s="1">
        <f t="shared" si="0"/>
        <v>505</v>
      </c>
    </row>
    <row r="67" spans="1:9" ht="12.75">
      <c r="A67" s="1">
        <f>IF([2]RATES1!A79&lt;&gt; "",[2]RATES1!A79,"")</f>
        <v>506</v>
      </c>
      <c r="B67" s="1" t="str">
        <f>VLOOKUP($A67,RATES!$A$16:$H$376,2,FALSE)</f>
        <v>EXECUTIVE OFFICERS</v>
      </c>
      <c r="C67" s="1">
        <f>VLOOKUP($A67,RATES!$A$16:$H$377,4,FALSE)</f>
        <v>1.56</v>
      </c>
      <c r="D67" s="1">
        <f>VLOOKUP($A67,RATES!$A$16:$H$377,4,FALSE)</f>
        <v>1.56</v>
      </c>
      <c r="E67" s="140">
        <f>VLOOKUP($A67,RATES!$A$16:$H$377,5,FALSE)</f>
        <v>1.7549999999999999</v>
      </c>
      <c r="F67" s="1">
        <f>VLOOKUP($A67,RATES!$A$16:$H$377,6,FALSE)</f>
        <v>1.9370000000000001</v>
      </c>
      <c r="G67" s="1">
        <f>VLOOKUP($A67,RATES!$A$16:$H$377,7,FALSE)</f>
        <v>2.1112000000000002</v>
      </c>
      <c r="H67" s="1">
        <f>VLOOKUP($A67,RATES!$A$16:$H$377,8,FALSE)</f>
        <v>2.1112000000000002</v>
      </c>
      <c r="I67" s="1">
        <f t="shared" si="0"/>
        <v>506</v>
      </c>
    </row>
    <row r="68" spans="1:9" ht="12.75">
      <c r="A68" s="1">
        <f>IF([2]RATES1!A80&lt;&gt; "",[2]RATES1!A80,"")</f>
        <v>507</v>
      </c>
      <c r="B68" s="1" t="str">
        <f>VLOOKUP($A68,RATES!$A$16:$H$376,2,FALSE)</f>
        <v>EXERCISE OR HEALTH SPA</v>
      </c>
      <c r="C68" s="1">
        <f>VLOOKUP($A68,RATES!$A$16:$H$377,4,FALSE)</f>
        <v>1.2</v>
      </c>
      <c r="D68" s="1">
        <f>VLOOKUP($A68,RATES!$A$16:$H$377,4,FALSE)</f>
        <v>1.2</v>
      </c>
      <c r="E68" s="140">
        <f>VLOOKUP($A68,RATES!$A$16:$H$377,5,FALSE)</f>
        <v>1.35</v>
      </c>
      <c r="F68" s="1">
        <f>VLOOKUP($A68,RATES!$A$16:$H$377,6,FALSE)</f>
        <v>1.49</v>
      </c>
      <c r="G68" s="1">
        <f>VLOOKUP($A68,RATES!$A$16:$H$377,7,FALSE)</f>
        <v>1.6240000000000001</v>
      </c>
      <c r="H68" s="1">
        <f>VLOOKUP($A68,RATES!$A$16:$H$377,8,FALSE)</f>
        <v>1.6240000000000001</v>
      </c>
      <c r="I68" s="1">
        <f t="shared" si="0"/>
        <v>507</v>
      </c>
    </row>
    <row r="69" spans="1:9" ht="12.75">
      <c r="A69" s="1">
        <f>IF([2]RATES1!A81&lt;&gt; "",[2]RATES1!A81,"")</f>
        <v>508</v>
      </c>
      <c r="B69" s="1" t="str">
        <f>VLOOKUP($A69,RATES!$A$16:$H$376,2,FALSE)</f>
        <v>EXTERMINATION OR FUMIGATION</v>
      </c>
      <c r="C69" s="1">
        <f>VLOOKUP($A69,RATES!$A$16:$H$377,4,FALSE)</f>
        <v>5.04</v>
      </c>
      <c r="D69" s="1">
        <f>VLOOKUP($A69,RATES!$A$16:$H$377,4,FALSE)</f>
        <v>5.04</v>
      </c>
      <c r="E69" s="140">
        <f>VLOOKUP($A69,RATES!$A$16:$H$377,5,FALSE)</f>
        <v>5.67</v>
      </c>
      <c r="F69" s="1">
        <f>VLOOKUP($A69,RATES!$A$16:$H$377,6,FALSE)</f>
        <v>6.258</v>
      </c>
      <c r="G69" s="1">
        <f>VLOOKUP($A69,RATES!$A$16:$H$377,7,FALSE)</f>
        <v>6.8208000000000002</v>
      </c>
      <c r="H69" s="1">
        <f>VLOOKUP($A69,RATES!$A$16:$H$377,8,FALSE)</f>
        <v>6.8208000000000002</v>
      </c>
      <c r="I69" s="1">
        <f t="shared" si="0"/>
        <v>508</v>
      </c>
    </row>
    <row r="70" spans="1:9" ht="12.75">
      <c r="A70" s="1">
        <f>IF([2]RATES1!A82&lt;&gt; "",[2]RATES1!A82,"")</f>
        <v>601</v>
      </c>
      <c r="B70" s="1" t="str">
        <f>VLOOKUP($A70,RATES!$A$16:$H$376,2,FALSE)</f>
        <v xml:space="preserve">FARMS, MISCELLANEOUS </v>
      </c>
      <c r="C70" s="1">
        <f>VLOOKUP($A70,RATES!$A$16:$H$377,4,FALSE)</f>
        <v>3.6599999999999997</v>
      </c>
      <c r="D70" s="1">
        <f>VLOOKUP($A70,RATES!$A$16:$H$377,4,FALSE)</f>
        <v>3.6599999999999997</v>
      </c>
      <c r="E70" s="140">
        <f>VLOOKUP($A70,RATES!$A$16:$H$377,5,FALSE)</f>
        <v>4.1174999999999997</v>
      </c>
      <c r="F70" s="1">
        <f>VLOOKUP($A70,RATES!$A$16:$H$377,6,FALSE)</f>
        <v>4.5444999999999993</v>
      </c>
      <c r="G70" s="1">
        <f>VLOOKUP($A70,RATES!$A$16:$H$377,7,FALSE)</f>
        <v>4.9531999999999998</v>
      </c>
      <c r="H70" s="1">
        <f>VLOOKUP($A70,RATES!$A$16:$H$377,8,FALSE)</f>
        <v>4.9531999999999998</v>
      </c>
      <c r="I70" s="1">
        <f t="shared" si="0"/>
        <v>601</v>
      </c>
    </row>
    <row r="71" spans="1:9" ht="12.75">
      <c r="A71" s="1">
        <f>IF([2]RATES1!A83&lt;&gt; "",[2]RATES1!A83,"")</f>
        <v>602</v>
      </c>
      <c r="B71" s="1" t="str">
        <f>VLOOKUP($A71,RATES!$A$16:$H$376,2,FALSE)</f>
        <v>FARM, POULTRY</v>
      </c>
      <c r="C71" s="1">
        <f>VLOOKUP($A71,RATES!$A$16:$H$377,4,FALSE)</f>
        <v>3</v>
      </c>
      <c r="D71" s="1">
        <f>VLOOKUP($A71,RATES!$A$16:$H$377,4,FALSE)</f>
        <v>3</v>
      </c>
      <c r="E71" s="140">
        <f>VLOOKUP($A71,RATES!$A$16:$H$377,5,FALSE)</f>
        <v>3.375</v>
      </c>
      <c r="F71" s="1">
        <f>VLOOKUP($A71,RATES!$A$16:$H$377,6,FALSE)</f>
        <v>3.7250000000000001</v>
      </c>
      <c r="G71" s="1">
        <f>VLOOKUP($A71,RATES!$A$16:$H$377,7,FALSE)</f>
        <v>4.0600000000000005</v>
      </c>
      <c r="H71" s="1">
        <f>VLOOKUP($A71,RATES!$A$16:$H$377,8,FALSE)</f>
        <v>4.0600000000000005</v>
      </c>
      <c r="I71" s="1">
        <f t="shared" si="0"/>
        <v>602</v>
      </c>
    </row>
    <row r="72" spans="1:9" ht="12.75">
      <c r="A72" s="1">
        <v>2313</v>
      </c>
      <c r="B72" s="1" t="str">
        <f>VLOOKUP($A72,RATES!$A$16:$H$376,2,FALSE)</f>
        <v>FAST FOOD RESTAURANT</v>
      </c>
      <c r="C72" s="1">
        <f>VLOOKUP($A72,RATES!$A$16:$H$377,4,FALSE)</f>
        <v>2.62</v>
      </c>
      <c r="D72" s="1">
        <f>VLOOKUP($A72,RATES!$A$16:$H$377,4,FALSE)</f>
        <v>2.62</v>
      </c>
      <c r="E72" s="140">
        <f>VLOOKUP($A72,RATES!$A$16:$H$377,5,FALSE)</f>
        <v>2.62</v>
      </c>
      <c r="F72" s="1">
        <f>VLOOKUP($A72,RATES!$A$16:$H$377,6,FALSE)</f>
        <v>2.62</v>
      </c>
      <c r="G72" s="1">
        <f>VLOOKUP($A72,RATES!$A$16:$H$377,7,FALSE)</f>
        <v>2.62</v>
      </c>
      <c r="H72" s="1">
        <f>VLOOKUP($A72,RATES!$A$16:$H$377,8,FALSE)</f>
        <v>2.62</v>
      </c>
      <c r="I72" s="1">
        <v>2313</v>
      </c>
    </row>
    <row r="73" spans="1:9" ht="12.75">
      <c r="A73" s="1">
        <f>IF([2]RATES1!A84&lt;&gt; "",[2]RATES1!A84,"")</f>
        <v>603</v>
      </c>
      <c r="B73" s="1" t="str">
        <f>VLOOKUP($A73,RATES!$A$16:$H$376,2,FALSE)</f>
        <v>FENCE ERECTION</v>
      </c>
      <c r="C73" s="1">
        <f>VLOOKUP($A73,RATES!$A$16:$H$377,4,FALSE)</f>
        <v>4.38</v>
      </c>
      <c r="D73" s="1">
        <f>VLOOKUP($A73,RATES!$A$16:$H$377,4,FALSE)</f>
        <v>4.38</v>
      </c>
      <c r="E73" s="140">
        <f>VLOOKUP($A73,RATES!$A$16:$H$377,5,FALSE)</f>
        <v>4.9275000000000002</v>
      </c>
      <c r="F73" s="1">
        <f>VLOOKUP($A73,RATES!$A$16:$H$377,6,FALSE)</f>
        <v>5.4384999999999994</v>
      </c>
      <c r="G73" s="1">
        <f>VLOOKUP($A73,RATES!$A$16:$H$377,7,FALSE)</f>
        <v>5.9276</v>
      </c>
      <c r="H73" s="1">
        <f>VLOOKUP($A73,RATES!$A$16:$H$377,8,FALSE)</f>
        <v>5.9276</v>
      </c>
      <c r="I73" s="1">
        <f t="shared" ref="I73:I116" si="1">A73</f>
        <v>603</v>
      </c>
    </row>
    <row r="74" spans="1:9" ht="12.75">
      <c r="A74" s="1">
        <f>IF([2]RATES1!A85&lt;&gt; "",[2]RATES1!A85,"")</f>
        <v>604</v>
      </c>
      <c r="B74" s="1" t="str">
        <f>VLOOKUP($A74,RATES!$A$16:$H$376,2,FALSE)</f>
        <v>FIRE CORP</v>
      </c>
      <c r="C74" s="1">
        <f>VLOOKUP($A74,RATES!$A$16:$H$377,4,FALSE)</f>
        <v>2.04</v>
      </c>
      <c r="D74" s="1">
        <f>VLOOKUP($A74,RATES!$A$16:$H$377,4,FALSE)</f>
        <v>2.04</v>
      </c>
      <c r="E74" s="140">
        <f>VLOOKUP($A74,RATES!$A$16:$H$377,5,FALSE)</f>
        <v>2.2949999999999999</v>
      </c>
      <c r="F74" s="1">
        <f>VLOOKUP($A74,RATES!$A$16:$H$377,6,FALSE)</f>
        <v>2.5329999999999999</v>
      </c>
      <c r="G74" s="1">
        <f>VLOOKUP($A74,RATES!$A$16:$H$377,7,FALSE)</f>
        <v>2.7607999999999997</v>
      </c>
      <c r="H74" s="1">
        <f>VLOOKUP($A74,RATES!$A$16:$H$377,8,FALSE)</f>
        <v>2.7607999999999997</v>
      </c>
      <c r="I74" s="1">
        <f t="shared" si="1"/>
        <v>604</v>
      </c>
    </row>
    <row r="75" spans="1:9" ht="12.75">
      <c r="A75" s="1">
        <v>2314</v>
      </c>
      <c r="B75" s="1" t="str">
        <f>VLOOKUP($A75,RATES!$A$16:$H$376,2,FALSE)</f>
        <v>FIRE EQUIPMENT SALES  AND INSTALLATION</v>
      </c>
      <c r="C75" s="1">
        <f>VLOOKUP($A75,RATES!$A$16:$H$377,4,FALSE)</f>
        <v>3.62</v>
      </c>
      <c r="D75" s="1">
        <f>VLOOKUP($A75,RATES!$A$16:$H$377,4,FALSE)</f>
        <v>3.62</v>
      </c>
      <c r="E75" s="140">
        <f>VLOOKUP($A75,RATES!$A$16:$H$377,5,FALSE)</f>
        <v>3.62</v>
      </c>
      <c r="F75" s="1">
        <f>VLOOKUP($A75,RATES!$A$16:$H$377,6,FALSE)</f>
        <v>3.62</v>
      </c>
      <c r="G75" s="1">
        <f>VLOOKUP($A75,RATES!$A$16:$H$377,7,FALSE)</f>
        <v>3.62</v>
      </c>
      <c r="H75" s="1">
        <f>VLOOKUP($A75,RATES!$A$16:$H$377,8,FALSE)</f>
        <v>3.62</v>
      </c>
      <c r="I75" s="1">
        <v>2314</v>
      </c>
    </row>
    <row r="76" spans="1:9" ht="12.75">
      <c r="A76" s="1">
        <f>IF([2]RATES1!A86&lt;&gt; "",[2]RATES1!A86,"")</f>
        <v>605</v>
      </c>
      <c r="B76" s="1" t="str">
        <f>VLOOKUP($A76,RATES!$A$16:$H$376,2,FALSE)</f>
        <v>FISHING OPERATION</v>
      </c>
      <c r="C76" s="1">
        <f>VLOOKUP($A76,RATES!$A$16:$H$377,4,FALSE)</f>
        <v>7.08</v>
      </c>
      <c r="D76" s="1">
        <f>VLOOKUP($A76,RATES!$A$16:$H$377,4,FALSE)</f>
        <v>7.08</v>
      </c>
      <c r="E76" s="140">
        <f>VLOOKUP($A76,RATES!$A$16:$H$377,5,FALSE)</f>
        <v>7.9649999999999999</v>
      </c>
      <c r="F76" s="1">
        <f>VLOOKUP($A76,RATES!$A$16:$H$377,6,FALSE)</f>
        <v>8.7910000000000004</v>
      </c>
      <c r="G76" s="1">
        <f>VLOOKUP($A76,RATES!$A$16:$H$377,7,FALSE)</f>
        <v>9.5816000000000017</v>
      </c>
      <c r="H76" s="1">
        <f>VLOOKUP($A76,RATES!$A$16:$H$377,8,FALSE)</f>
        <v>9.5816000000000017</v>
      </c>
      <c r="I76" s="1">
        <f t="shared" si="1"/>
        <v>605</v>
      </c>
    </row>
    <row r="77" spans="1:9" ht="12.75">
      <c r="A77" s="1">
        <f>IF([2]RATES1!A87&lt;&gt; "",[2]RATES1!A87,"")</f>
        <v>606</v>
      </c>
      <c r="B77" s="1" t="str">
        <f>VLOOKUP($A77,RATES!$A$16:$H$376,2,FALSE)</f>
        <v>FLORIST</v>
      </c>
      <c r="C77" s="1">
        <f>VLOOKUP($A77,RATES!$A$16:$H$377,4,FALSE)</f>
        <v>3</v>
      </c>
      <c r="D77" s="1">
        <f>VLOOKUP($A77,RATES!$A$16:$H$377,4,FALSE)</f>
        <v>3</v>
      </c>
      <c r="E77" s="140">
        <f>VLOOKUP($A77,RATES!$A$16:$H$377,5,FALSE)</f>
        <v>3.375</v>
      </c>
      <c r="F77" s="1">
        <f>VLOOKUP($A77,RATES!$A$16:$H$377,6,FALSE)</f>
        <v>3.7250000000000001</v>
      </c>
      <c r="G77" s="1">
        <f>VLOOKUP($A77,RATES!$A$16:$H$377,7,FALSE)</f>
        <v>4.0600000000000005</v>
      </c>
      <c r="H77" s="1">
        <f>VLOOKUP($A77,RATES!$A$16:$H$377,8,FALSE)</f>
        <v>4.0600000000000005</v>
      </c>
      <c r="I77" s="1">
        <f t="shared" si="1"/>
        <v>606</v>
      </c>
    </row>
    <row r="78" spans="1:9" ht="12.75">
      <c r="A78" s="1">
        <f>IF([2]RATES1!A88&lt;&gt; "",[2]RATES1!A88,"")</f>
        <v>607</v>
      </c>
      <c r="B78" s="1" t="str">
        <f>VLOOKUP($A78,RATES!$A$16:$H$376,2,FALSE)</f>
        <v>FREIGHT HANDLERS</v>
      </c>
      <c r="C78" s="1">
        <f>VLOOKUP($A78,RATES!$A$16:$H$377,4,FALSE)</f>
        <v>3.54</v>
      </c>
      <c r="D78" s="1">
        <f>VLOOKUP($A78,RATES!$A$16:$H$377,4,FALSE)</f>
        <v>3.54</v>
      </c>
      <c r="E78" s="140">
        <f>VLOOKUP($A78,RATES!$A$16:$H$377,5,FALSE)</f>
        <v>3.9824999999999999</v>
      </c>
      <c r="F78" s="1">
        <f>VLOOKUP($A78,RATES!$A$16:$H$377,6,FALSE)</f>
        <v>4.3955000000000002</v>
      </c>
      <c r="G78" s="1">
        <f>VLOOKUP($A78,RATES!$A$16:$H$377,7,FALSE)</f>
        <v>4.7908000000000008</v>
      </c>
      <c r="H78" s="1">
        <f>VLOOKUP($A78,RATES!$A$16:$H$377,8,FALSE)</f>
        <v>4.7908000000000008</v>
      </c>
      <c r="I78" s="1">
        <f t="shared" si="1"/>
        <v>607</v>
      </c>
    </row>
    <row r="79" spans="1:9" ht="12.75">
      <c r="A79" s="1">
        <f>IF([2]RATES1!A89&lt;&gt; "",[2]RATES1!A89,"")</f>
        <v>608</v>
      </c>
      <c r="B79" s="1" t="str">
        <f>VLOOKUP($A79,RATES!$A$16:$H$376,2,FALSE)</f>
        <v>FUNERAL PARLORS</v>
      </c>
      <c r="C79" s="1">
        <f>VLOOKUP($A79,RATES!$A$16:$H$377,4,FALSE)</f>
        <v>2.04</v>
      </c>
      <c r="D79" s="1">
        <f>VLOOKUP($A79,RATES!$A$16:$H$377,4,FALSE)</f>
        <v>2.04</v>
      </c>
      <c r="E79" s="140">
        <f>VLOOKUP($A79,RATES!$A$16:$H$377,5,FALSE)</f>
        <v>2.2949999999999999</v>
      </c>
      <c r="F79" s="1">
        <f>VLOOKUP($A79,RATES!$A$16:$H$377,6,FALSE)</f>
        <v>2.5329999999999999</v>
      </c>
      <c r="G79" s="1">
        <f>VLOOKUP($A79,RATES!$A$16:$H$377,7,FALSE)</f>
        <v>2.7607999999999997</v>
      </c>
      <c r="H79" s="1">
        <f>VLOOKUP($A79,RATES!$A$16:$H$377,8,FALSE)</f>
        <v>2.7607999999999997</v>
      </c>
      <c r="I79" s="1">
        <f t="shared" si="1"/>
        <v>608</v>
      </c>
    </row>
    <row r="80" spans="1:9" ht="12.75">
      <c r="A80" s="1">
        <f>IF([2]RATES1!A90&lt;&gt; "",[2]RATES1!A90,"")</f>
        <v>609</v>
      </c>
      <c r="B80" s="1" t="str">
        <f>VLOOKUP($A80,RATES!$A$16:$H$376,2,FALSE)</f>
        <v>FURNITURE UPHOLSTERING &amp; MFG</v>
      </c>
      <c r="C80" s="1">
        <f>VLOOKUP($A80,RATES!$A$16:$H$377,4,FALSE)</f>
        <v>3.78</v>
      </c>
      <c r="D80" s="1">
        <f>VLOOKUP($A80,RATES!$A$16:$H$377,4,FALSE)</f>
        <v>3.78</v>
      </c>
      <c r="E80" s="140">
        <f>VLOOKUP($A80,RATES!$A$16:$H$377,5,FALSE)</f>
        <v>4.2524999999999995</v>
      </c>
      <c r="F80" s="1">
        <f>VLOOKUP($A80,RATES!$A$16:$H$377,6,FALSE)</f>
        <v>4.6935000000000002</v>
      </c>
      <c r="G80" s="1">
        <f>VLOOKUP($A80,RATES!$A$16:$H$377,7,FALSE)</f>
        <v>5.1155999999999997</v>
      </c>
      <c r="H80" s="1">
        <f>VLOOKUP($A80,RATES!$A$16:$H$377,8,FALSE)</f>
        <v>5.1155999999999997</v>
      </c>
      <c r="I80" s="1">
        <f t="shared" si="1"/>
        <v>609</v>
      </c>
    </row>
    <row r="81" spans="1:9" ht="12.75">
      <c r="A81" s="1">
        <f>IF([2]RATES1!A91&lt;&gt; "",[2]RATES1!A91,"")</f>
        <v>610</v>
      </c>
      <c r="B81" s="1" t="str">
        <f>VLOOKUP($A81,RATES!$A$16:$H$376,2,FALSE)</f>
        <v>FURNITURE STORES</v>
      </c>
      <c r="C81" s="1">
        <f>VLOOKUP($A81,RATES!$A$16:$H$377,4,FALSE)</f>
        <v>4.68</v>
      </c>
      <c r="D81" s="1">
        <f>VLOOKUP($A81,RATES!$A$16:$H$377,4,FALSE)</f>
        <v>4.68</v>
      </c>
      <c r="E81" s="140">
        <f>VLOOKUP($A81,RATES!$A$16:$H$377,5,FALSE)</f>
        <v>5.2649999999999997</v>
      </c>
      <c r="F81" s="1">
        <f>VLOOKUP($A81,RATES!$A$16:$H$377,6,FALSE)</f>
        <v>5.8109999999999999</v>
      </c>
      <c r="G81" s="1">
        <f>VLOOKUP($A81,RATES!$A$16:$H$377,7,FALSE)</f>
        <v>6.3335999999999997</v>
      </c>
      <c r="H81" s="1">
        <f>VLOOKUP($A81,RATES!$A$16:$H$377,8,FALSE)</f>
        <v>6.3335999999999997</v>
      </c>
      <c r="I81" s="1">
        <f t="shared" si="1"/>
        <v>610</v>
      </c>
    </row>
    <row r="82" spans="1:9" ht="12.75">
      <c r="A82" s="1">
        <f>IF([2]RATES1!A92&lt;&gt; "",[2]RATES1!A92,"")</f>
        <v>701</v>
      </c>
      <c r="B82" s="1" t="str">
        <f>VLOOKUP($A82,RATES!$A$16:$H$376,2,FALSE)</f>
        <v xml:space="preserve">GALVANIZED IRON, SHEET METAL OR FABRICATORS </v>
      </c>
      <c r="C82" s="1">
        <f>VLOOKUP($A82,RATES!$A$16:$H$377,4,FALSE)</f>
        <v>6</v>
      </c>
      <c r="D82" s="1">
        <f>VLOOKUP($A82,RATES!$A$16:$H$377,4,FALSE)</f>
        <v>6</v>
      </c>
      <c r="E82" s="140">
        <f>VLOOKUP($A82,RATES!$A$16:$H$377,5,FALSE)</f>
        <v>6.75</v>
      </c>
      <c r="F82" s="1">
        <f>VLOOKUP($A82,RATES!$A$16:$H$377,6,FALSE)</f>
        <v>7.45</v>
      </c>
      <c r="G82" s="1">
        <f>VLOOKUP($A82,RATES!$A$16:$H$377,7,FALSE)</f>
        <v>8.120000000000001</v>
      </c>
      <c r="H82" s="1">
        <f>VLOOKUP($A82,RATES!$A$16:$H$377,8,FALSE)</f>
        <v>8.120000000000001</v>
      </c>
      <c r="I82" s="1">
        <f t="shared" si="1"/>
        <v>701</v>
      </c>
    </row>
    <row r="83" spans="1:9" ht="12.75">
      <c r="A83" s="1">
        <f>IF([2]RATES1!A93&lt;&gt; "",[2]RATES1!A93,"")</f>
        <v>702</v>
      </c>
      <c r="B83" s="1" t="str">
        <f>VLOOKUP($A83,RATES!$A$16:$H$376,2,FALSE)</f>
        <v>GARBAGE, ASHES OR REFUSE COLLECTING</v>
      </c>
      <c r="C83" s="1">
        <f>VLOOKUP($A83,RATES!$A$16:$H$377,4,FALSE)</f>
        <v>9.5400000000000009</v>
      </c>
      <c r="D83" s="1">
        <f>VLOOKUP($A83,RATES!$A$16:$H$377,4,FALSE)</f>
        <v>9.5400000000000009</v>
      </c>
      <c r="E83" s="140">
        <f>VLOOKUP($A83,RATES!$A$16:$H$377,5,FALSE)</f>
        <v>10.7325</v>
      </c>
      <c r="F83" s="1">
        <f>VLOOKUP($A83,RATES!$A$16:$H$377,6,FALSE)</f>
        <v>11.845500000000001</v>
      </c>
      <c r="G83" s="1">
        <f>VLOOKUP($A83,RATES!$A$16:$H$377,7,FALSE)</f>
        <v>12.9108</v>
      </c>
      <c r="H83" s="1">
        <f>VLOOKUP($A83,RATES!$A$16:$H$377,8,FALSE)</f>
        <v>12.9108</v>
      </c>
      <c r="I83" s="1">
        <f t="shared" si="1"/>
        <v>702</v>
      </c>
    </row>
    <row r="84" spans="1:9" ht="12.75">
      <c r="A84" s="1">
        <f>IF([2]RATES1!A94&lt;&gt; "",[2]RATES1!A94,"")</f>
        <v>703</v>
      </c>
      <c r="B84" s="1" t="str">
        <f>VLOOKUP($A84,RATES!$A$16:$H$376,2,FALSE)</f>
        <v>GAS, BOTTLED AND METERED</v>
      </c>
      <c r="C84" s="1">
        <f>VLOOKUP($A84,RATES!$A$16:$H$377,4,FALSE)</f>
        <v>5.4</v>
      </c>
      <c r="D84" s="1">
        <f>VLOOKUP($A84,RATES!$A$16:$H$377,4,FALSE)</f>
        <v>5.4</v>
      </c>
      <c r="E84" s="140">
        <f>VLOOKUP($A84,RATES!$A$16:$H$377,5,FALSE)</f>
        <v>6.0750000000000002</v>
      </c>
      <c r="F84" s="1">
        <f>VLOOKUP($A84,RATES!$A$16:$H$377,6,FALSE)</f>
        <v>6.7050000000000001</v>
      </c>
      <c r="G84" s="1">
        <f>VLOOKUP($A84,RATES!$A$16:$H$377,7,FALSE)</f>
        <v>7.3079999999999998</v>
      </c>
      <c r="H84" s="1">
        <f>VLOOKUP($A84,RATES!$A$16:$H$377,8,FALSE)</f>
        <v>7.3079999999999998</v>
      </c>
      <c r="I84" s="1">
        <f t="shared" si="1"/>
        <v>703</v>
      </c>
    </row>
    <row r="85" spans="1:9" ht="12.75">
      <c r="A85" s="1">
        <f>IF([2]RATES1!A95&lt;&gt; "",[2]RATES1!A95,"")</f>
        <v>704</v>
      </c>
      <c r="B85" s="1" t="str">
        <f>VLOOKUP($A85,RATES!$A$16:$H$376,2,FALSE)</f>
        <v>GASOLINE, OIL &amp; BY-PRODUCTS</v>
      </c>
      <c r="C85" s="1">
        <f>VLOOKUP($A85,RATES!$A$16:$H$377,4,FALSE)</f>
        <v>4.0200000000000005</v>
      </c>
      <c r="D85" s="1">
        <f>VLOOKUP($A85,RATES!$A$16:$H$377,4,FALSE)</f>
        <v>4.0200000000000005</v>
      </c>
      <c r="E85" s="140">
        <f>VLOOKUP($A85,RATES!$A$16:$H$377,5,FALSE)</f>
        <v>4.5225</v>
      </c>
      <c r="F85" s="1">
        <f>VLOOKUP($A85,RATES!$A$16:$H$377,6,FALSE)</f>
        <v>4.9915000000000003</v>
      </c>
      <c r="G85" s="1">
        <f>VLOOKUP($A85,RATES!$A$16:$H$377,7,FALSE)</f>
        <v>5.4404000000000003</v>
      </c>
      <c r="H85" s="1">
        <f>VLOOKUP($A85,RATES!$A$16:$H$377,8,FALSE)</f>
        <v>5.4404000000000003</v>
      </c>
      <c r="I85" s="1">
        <f t="shared" si="1"/>
        <v>704</v>
      </c>
    </row>
    <row r="86" spans="1:9" ht="12.75">
      <c r="A86" s="1">
        <f>IF([2]RATES1!A96&lt;&gt; "",[2]RATES1!A96,"")</f>
        <v>705</v>
      </c>
      <c r="B86" s="1" t="str">
        <f>VLOOKUP($A86,RATES!$A$16:$H$376,2,FALSE)</f>
        <v>GASOLINE STATIONS</v>
      </c>
      <c r="C86" s="1">
        <f>VLOOKUP($A86,RATES!$A$16:$H$377,4,FALSE)</f>
        <v>2.1</v>
      </c>
      <c r="D86" s="1">
        <f>VLOOKUP($A86,RATES!$A$16:$H$377,4,FALSE)</f>
        <v>2.1</v>
      </c>
      <c r="E86" s="140">
        <f>VLOOKUP($A86,RATES!$A$16:$H$377,5,FALSE)</f>
        <v>2.3624999999999998</v>
      </c>
      <c r="F86" s="1">
        <f>VLOOKUP($A86,RATES!$A$16:$H$377,6,FALSE)</f>
        <v>2.6074999999999999</v>
      </c>
      <c r="G86" s="1">
        <f>VLOOKUP($A86,RATES!$A$16:$H$377,7,FALSE)</f>
        <v>2.8420000000000001</v>
      </c>
      <c r="H86" s="1">
        <f>VLOOKUP($A86,RATES!$A$16:$H$377,8,FALSE)</f>
        <v>2.8420000000000001</v>
      </c>
      <c r="I86" s="1">
        <f t="shared" si="1"/>
        <v>705</v>
      </c>
    </row>
    <row r="87" spans="1:9" ht="12.75">
      <c r="A87" s="1">
        <f>IF([2]RATES1!A97&lt;&gt; "",[2]RATES1!A97,"")</f>
        <v>706</v>
      </c>
      <c r="B87" s="1" t="str">
        <f>VLOOKUP($A87,RATES!$A$16:$H$376,2,FALSE)</f>
        <v>GLASS AND MIRRORS</v>
      </c>
      <c r="C87" s="1">
        <f>VLOOKUP($A87,RATES!$A$16:$H$377,4,FALSE)</f>
        <v>5.28</v>
      </c>
      <c r="D87" s="1">
        <f>VLOOKUP($A87,RATES!$A$16:$H$377,4,FALSE)</f>
        <v>5.28</v>
      </c>
      <c r="E87" s="140">
        <f>VLOOKUP($A87,RATES!$A$16:$H$377,5,FALSE)</f>
        <v>5.94</v>
      </c>
      <c r="F87" s="1">
        <f>VLOOKUP($A87,RATES!$A$16:$H$377,6,FALSE)</f>
        <v>6.5560000000000009</v>
      </c>
      <c r="G87" s="1">
        <f>VLOOKUP($A87,RATES!$A$16:$H$377,7,FALSE)</f>
        <v>7.1456</v>
      </c>
      <c r="H87" s="1">
        <f>VLOOKUP($A87,RATES!$A$16:$H$377,8,FALSE)</f>
        <v>7.1456</v>
      </c>
      <c r="I87" s="1">
        <f t="shared" si="1"/>
        <v>706</v>
      </c>
    </row>
    <row r="88" spans="1:9" ht="12.75">
      <c r="A88" s="1">
        <v>2315</v>
      </c>
      <c r="B88" s="1" t="str">
        <f>VLOOKUP($A88,RATES!$A$16:$H$376,2,FALSE)</f>
        <v>HAIR GOODS</v>
      </c>
      <c r="C88" s="1">
        <f>VLOOKUP($A88,RATES!$A$16:$H$377,4,FALSE)</f>
        <v>0.5</v>
      </c>
      <c r="D88" s="1">
        <f>VLOOKUP($A88,RATES!$A$16:$H$377,4,FALSE)</f>
        <v>0.5</v>
      </c>
      <c r="E88" s="140">
        <f>VLOOKUP($A88,RATES!$A$16:$H$377,5,FALSE)</f>
        <v>0.5</v>
      </c>
      <c r="F88" s="1">
        <f>VLOOKUP($A88,RATES!$A$16:$H$377,6,FALSE)</f>
        <v>0.5</v>
      </c>
      <c r="G88" s="1">
        <f>VLOOKUP($A88,RATES!$A$16:$H$377,7,FALSE)</f>
        <v>0.5</v>
      </c>
      <c r="H88" s="1">
        <f>VLOOKUP($A88,RATES!$A$16:$H$377,8,FALSE)</f>
        <v>0.5</v>
      </c>
      <c r="I88" s="1">
        <v>2315</v>
      </c>
    </row>
    <row r="89" spans="1:9" ht="12.75">
      <c r="A89" s="1">
        <f>IF([2]RATES1!A98&lt;&gt; "",[2]RATES1!A98,"")</f>
        <v>801</v>
      </c>
      <c r="B89" s="1" t="str">
        <f>VLOOKUP($A89,RATES!$A$16:$H$376,2,FALSE)</f>
        <v>HARDWARE &amp; AUTO PARTS DEALERS</v>
      </c>
      <c r="C89" s="1">
        <f>VLOOKUP($A89,RATES!$A$16:$H$377,4,FALSE)</f>
        <v>1.56</v>
      </c>
      <c r="D89" s="1">
        <f>VLOOKUP($A89,RATES!$A$16:$H$377,4,FALSE)</f>
        <v>1.56</v>
      </c>
      <c r="E89" s="140">
        <f>VLOOKUP($A89,RATES!$A$16:$H$377,5,FALSE)</f>
        <v>1.7549999999999999</v>
      </c>
      <c r="F89" s="1">
        <f>VLOOKUP($A89,RATES!$A$16:$H$377,6,FALSE)</f>
        <v>1.9370000000000001</v>
      </c>
      <c r="G89" s="1">
        <f>VLOOKUP($A89,RATES!$A$16:$H$377,7,FALSE)</f>
        <v>2.1112000000000002</v>
      </c>
      <c r="H89" s="1">
        <f>VLOOKUP($A89,RATES!$A$16:$H$377,8,FALSE)</f>
        <v>2.1112000000000002</v>
      </c>
      <c r="I89" s="1">
        <f t="shared" si="1"/>
        <v>801</v>
      </c>
    </row>
    <row r="90" spans="1:9" ht="12.75">
      <c r="A90" s="1">
        <f>IF([2]RATES1!A99&lt;&gt; "",[2]RATES1!A99,"")</f>
        <v>802</v>
      </c>
      <c r="B90" s="1" t="str">
        <f>VLOOKUP($A90,RATES!$A$16:$H$376,2,FALSE)</f>
        <v>HOMES FOR THE AGED AND CHILDREN</v>
      </c>
      <c r="C90" s="1">
        <f>VLOOKUP($A90,RATES!$A$16:$H$377,4,FALSE)</f>
        <v>1.56</v>
      </c>
      <c r="D90" s="1">
        <f>VLOOKUP($A90,RATES!$A$16:$H$377,4,FALSE)</f>
        <v>1.56</v>
      </c>
      <c r="E90" s="140">
        <f>VLOOKUP($A90,RATES!$A$16:$H$377,5,FALSE)</f>
        <v>1.7549999999999999</v>
      </c>
      <c r="F90" s="1">
        <f>VLOOKUP($A90,RATES!$A$16:$H$377,6,FALSE)</f>
        <v>1.9370000000000001</v>
      </c>
      <c r="G90" s="1">
        <f>VLOOKUP($A90,RATES!$A$16:$H$377,7,FALSE)</f>
        <v>2.1112000000000002</v>
      </c>
      <c r="H90" s="1">
        <f>VLOOKUP($A90,RATES!$A$16:$H$377,8,FALSE)</f>
        <v>2.1112000000000002</v>
      </c>
      <c r="I90" s="1">
        <f t="shared" si="1"/>
        <v>802</v>
      </c>
    </row>
    <row r="91" spans="1:9" ht="12.75">
      <c r="A91" s="1">
        <f>IF([2]RATES1!A100&lt;&gt; "",[2]RATES1!A100,"")</f>
        <v>803</v>
      </c>
      <c r="B91" s="1" t="str">
        <f>VLOOKUP($A91,RATES!$A$16:$H$376,2,FALSE)</f>
        <v>HOTELS</v>
      </c>
      <c r="C91" s="1">
        <f>VLOOKUP($A91,RATES!$A$16:$H$377,4,FALSE)</f>
        <v>1.38</v>
      </c>
      <c r="D91" s="1">
        <f>VLOOKUP($A91,RATES!$A$16:$H$377,4,FALSE)</f>
        <v>1.38</v>
      </c>
      <c r="E91" s="140">
        <f>VLOOKUP($A91,RATES!$A$16:$H$377,5,FALSE)</f>
        <v>1.5524999999999998</v>
      </c>
      <c r="F91" s="1">
        <f>VLOOKUP($A91,RATES!$A$16:$H$377,6,FALSE)</f>
        <v>1.7134999999999998</v>
      </c>
      <c r="G91" s="1">
        <f>VLOOKUP($A91,RATES!$A$16:$H$377,7,FALSE)</f>
        <v>1.8675999999999999</v>
      </c>
      <c r="H91" s="1">
        <f>VLOOKUP($A91,RATES!$A$16:$H$377,8,FALSE)</f>
        <v>1.8675999999999999</v>
      </c>
      <c r="I91" s="1">
        <f t="shared" si="1"/>
        <v>803</v>
      </c>
    </row>
    <row r="92" spans="1:9" ht="12.75">
      <c r="A92" s="1">
        <f>IF([2]RATES1!A101&lt;&gt; "",[2]RATES1!A101,"")</f>
        <v>901</v>
      </c>
      <c r="B92" s="1" t="str">
        <f>VLOOKUP($A92,RATES!$A$16:$H$376,2,FALSE)</f>
        <v>ICE CREAM MANFACTURING</v>
      </c>
      <c r="C92" s="1">
        <f>VLOOKUP($A92,RATES!$A$16:$H$377,4,FALSE)</f>
        <v>2.04</v>
      </c>
      <c r="D92" s="1">
        <f>VLOOKUP($A92,RATES!$A$16:$H$377,4,FALSE)</f>
        <v>2.04</v>
      </c>
      <c r="E92" s="140">
        <f>VLOOKUP($A92,RATES!$A$16:$H$377,5,FALSE)</f>
        <v>2.2949999999999999</v>
      </c>
      <c r="F92" s="1">
        <f>VLOOKUP($A92,RATES!$A$16:$H$377,6,FALSE)</f>
        <v>2.5329999999999999</v>
      </c>
      <c r="G92" s="1">
        <f>VLOOKUP($A92,RATES!$A$16:$H$377,7,FALSE)</f>
        <v>2.7607999999999997</v>
      </c>
      <c r="H92" s="1">
        <f>VLOOKUP($A92,RATES!$A$16:$H$377,8,FALSE)</f>
        <v>2.7607999999999997</v>
      </c>
      <c r="I92" s="1">
        <f t="shared" si="1"/>
        <v>901</v>
      </c>
    </row>
    <row r="93" spans="1:9" ht="12.75">
      <c r="A93" s="1">
        <f>IF([2]RATES1!A102&lt;&gt; "",[2]RATES1!A102,"")</f>
        <v>902</v>
      </c>
      <c r="B93" s="1" t="str">
        <f>VLOOKUP($A93,RATES!$A$16:$H$376,2,FALSE)</f>
        <v>ICE MANFACTURING AND REFRIGERATION PLANT</v>
      </c>
      <c r="C93" s="1">
        <f>VLOOKUP($A93,RATES!$A$16:$H$377,4,FALSE)</f>
        <v>3</v>
      </c>
      <c r="D93" s="1">
        <f>VLOOKUP($A93,RATES!$A$16:$H$377,4,FALSE)</f>
        <v>3</v>
      </c>
      <c r="E93" s="140">
        <f>VLOOKUP($A93,RATES!$A$16:$H$377,5,FALSE)</f>
        <v>3.375</v>
      </c>
      <c r="F93" s="1">
        <f>VLOOKUP($A93,RATES!$A$16:$H$377,6,FALSE)</f>
        <v>3.7250000000000001</v>
      </c>
      <c r="G93" s="1">
        <f>VLOOKUP($A93,RATES!$A$16:$H$377,7,FALSE)</f>
        <v>4.0600000000000005</v>
      </c>
      <c r="H93" s="1">
        <f>VLOOKUP($A93,RATES!$A$16:$H$377,8,FALSE)</f>
        <v>4.0600000000000005</v>
      </c>
      <c r="I93" s="1">
        <f t="shared" si="1"/>
        <v>902</v>
      </c>
    </row>
    <row r="94" spans="1:9" ht="12.75">
      <c r="A94" s="1">
        <f>IF([2]RATES1!A103&lt;&gt; "",[2]RATES1!A103,"")</f>
        <v>903</v>
      </c>
      <c r="B94" s="1" t="str">
        <f>VLOOKUP($A94,RATES!$A$16:$H$376,2,FALSE)</f>
        <v>INSULATION STREAM PIPES OR BOILERS</v>
      </c>
      <c r="C94" s="1">
        <f>VLOOKUP($A94,RATES!$A$16:$H$377,4,FALSE)</f>
        <v>3.9</v>
      </c>
      <c r="D94" s="1">
        <f>VLOOKUP($A94,RATES!$A$16:$H$377,4,FALSE)</f>
        <v>3.9</v>
      </c>
      <c r="E94" s="140">
        <f>VLOOKUP($A94,RATES!$A$16:$H$377,5,FALSE)</f>
        <v>4.3875000000000002</v>
      </c>
      <c r="F94" s="1">
        <f>VLOOKUP($A94,RATES!$A$16:$H$377,6,FALSE)</f>
        <v>4.8425000000000002</v>
      </c>
      <c r="G94" s="1">
        <f>VLOOKUP($A94,RATES!$A$16:$H$377,7,FALSE)</f>
        <v>5.2780000000000005</v>
      </c>
      <c r="H94" s="1">
        <f>VLOOKUP($A94,RATES!$A$16:$H$377,8,FALSE)</f>
        <v>5.2780000000000005</v>
      </c>
      <c r="I94" s="1">
        <f t="shared" si="1"/>
        <v>903</v>
      </c>
    </row>
    <row r="95" spans="1:9" ht="12.75">
      <c r="A95" s="1">
        <f>IF([2]RATES1!A104&lt;&gt; "",[2]RATES1!A104,"")</f>
        <v>904</v>
      </c>
      <c r="B95" s="1" t="str">
        <f>VLOOKUP($A95,RATES!$A$16:$H$376,2,FALSE)</f>
        <v>INSULATION WORK (NOC)</v>
      </c>
      <c r="C95" s="1">
        <f>VLOOKUP($A95,RATES!$A$16:$H$377,4,FALSE)</f>
        <v>3</v>
      </c>
      <c r="D95" s="1">
        <f>VLOOKUP($A95,RATES!$A$16:$H$377,4,FALSE)</f>
        <v>3</v>
      </c>
      <c r="E95" s="140">
        <f>VLOOKUP($A95,RATES!$A$16:$H$377,5,FALSE)</f>
        <v>3.375</v>
      </c>
      <c r="F95" s="1">
        <f>VLOOKUP($A95,RATES!$A$16:$H$377,6,FALSE)</f>
        <v>3.7250000000000001</v>
      </c>
      <c r="G95" s="1">
        <f>VLOOKUP($A95,RATES!$A$16:$H$377,7,FALSE)</f>
        <v>4.0600000000000005</v>
      </c>
      <c r="H95" s="1">
        <f>VLOOKUP($A95,RATES!$A$16:$H$377,8,FALSE)</f>
        <v>4.0600000000000005</v>
      </c>
      <c r="I95" s="1">
        <f t="shared" si="1"/>
        <v>904</v>
      </c>
    </row>
    <row r="96" spans="1:9" ht="12.75">
      <c r="A96" s="1">
        <v>2316</v>
      </c>
      <c r="B96" s="1" t="str">
        <f>VLOOKUP($A96,RATES!$A$16:$H$376,2,FALSE)</f>
        <v>INSURANCE COMPANY - INCLUDING CLERICAL &amp; SALES</v>
      </c>
      <c r="C96" s="1">
        <f>VLOOKUP($A96,RATES!$A$16:$H$377,4,FALSE)</f>
        <v>0.64</v>
      </c>
      <c r="D96" s="1">
        <f>VLOOKUP($A96,RATES!$A$16:$H$377,4,FALSE)</f>
        <v>0.64</v>
      </c>
      <c r="E96" s="140">
        <f>VLOOKUP($A96,RATES!$A$16:$H$377,5,FALSE)</f>
        <v>0.64</v>
      </c>
      <c r="F96" s="1">
        <f>VLOOKUP($A96,RATES!$A$16:$H$377,6,FALSE)</f>
        <v>0.64</v>
      </c>
      <c r="G96" s="1">
        <f>VLOOKUP($A96,RATES!$A$16:$H$377,7,FALSE)</f>
        <v>0.64</v>
      </c>
      <c r="H96" s="1">
        <f>VLOOKUP($A96,RATES!$A$16:$H$377,8,FALSE)</f>
        <v>0.64</v>
      </c>
      <c r="I96" s="1">
        <v>2316</v>
      </c>
    </row>
    <row r="97" spans="1:9" ht="12.75">
      <c r="A97" s="1">
        <v>2317</v>
      </c>
      <c r="B97" s="1" t="str">
        <f>VLOOKUP($A97,RATES!$A$16:$H$376,2,FALSE)</f>
        <v>INTERNET CAFES</v>
      </c>
      <c r="C97" s="1">
        <f>VLOOKUP($A97,RATES!$A$16:$H$377,4,FALSE)</f>
        <v>2.95</v>
      </c>
      <c r="D97" s="1">
        <f>VLOOKUP($A97,RATES!$A$16:$H$377,4,FALSE)</f>
        <v>2.95</v>
      </c>
      <c r="E97" s="140">
        <f>VLOOKUP($A97,RATES!$A$16:$H$377,5,FALSE)</f>
        <v>2.95</v>
      </c>
      <c r="F97" s="1">
        <f>VLOOKUP($A97,RATES!$A$16:$H$377,6,FALSE)</f>
        <v>2.95</v>
      </c>
      <c r="G97" s="1">
        <f>VLOOKUP($A97,RATES!$A$16:$H$377,7,FALSE)</f>
        <v>2.95</v>
      </c>
      <c r="H97" s="1">
        <f>VLOOKUP($A97,RATES!$A$16:$H$377,8,FALSE)</f>
        <v>2.95</v>
      </c>
      <c r="I97" s="1">
        <v>2317</v>
      </c>
    </row>
    <row r="98" spans="1:9" ht="12.75">
      <c r="A98" s="1">
        <f>IF([2]RATES1!A105&lt;&gt; "",[2]RATES1!A105,"")</f>
        <v>905</v>
      </c>
      <c r="B98" s="1" t="str">
        <f>VLOOKUP($A98,RATES!$A$16:$H$376,2,FALSE)</f>
        <v>IRON OR STEEL ERECTION</v>
      </c>
      <c r="C98" s="1">
        <f>VLOOKUP($A98,RATES!$A$16:$H$377,4,FALSE)</f>
        <v>18.78</v>
      </c>
      <c r="D98" s="1">
        <f>VLOOKUP($A98,RATES!$A$16:$H$377,4,FALSE)</f>
        <v>18.78</v>
      </c>
      <c r="E98" s="140">
        <f>VLOOKUP($A98,RATES!$A$16:$H$377,5,FALSE)</f>
        <v>21.127500000000001</v>
      </c>
      <c r="F98" s="1">
        <f>VLOOKUP($A98,RATES!$A$16:$H$377,6,FALSE)</f>
        <v>23.3185</v>
      </c>
      <c r="G98" s="1">
        <f>VLOOKUP($A98,RATES!$A$16:$H$377,7,FALSE)</f>
        <v>25.415600000000001</v>
      </c>
      <c r="H98" s="1">
        <f>VLOOKUP($A98,RATES!$A$16:$H$377,8,FALSE)</f>
        <v>25.415600000000001</v>
      </c>
      <c r="I98" s="1">
        <f t="shared" si="1"/>
        <v>905</v>
      </c>
    </row>
    <row r="99" spans="1:9" ht="12.75">
      <c r="A99" s="1">
        <f>IF([2]RATES1!A106&lt;&gt; "",[2]RATES1!A106,"")</f>
        <v>906</v>
      </c>
      <c r="B99" s="1" t="str">
        <f>VLOOKUP($A99,RATES!$A$16:$H$376,2,FALSE)</f>
        <v>IRON,STEEL, AND SCRAP METAL DEALERS</v>
      </c>
      <c r="C99" s="1">
        <f>VLOOKUP($A99,RATES!$A$16:$H$377,4,FALSE)</f>
        <v>11.04</v>
      </c>
      <c r="D99" s="1">
        <f>VLOOKUP($A99,RATES!$A$16:$H$377,4,FALSE)</f>
        <v>11.04</v>
      </c>
      <c r="E99" s="140">
        <f>VLOOKUP($A99,RATES!$A$16:$H$377,5,FALSE)</f>
        <v>12.419999999999998</v>
      </c>
      <c r="F99" s="1">
        <f>VLOOKUP($A99,RATES!$A$16:$H$377,6,FALSE)</f>
        <v>13.707999999999998</v>
      </c>
      <c r="G99" s="1">
        <f>VLOOKUP($A99,RATES!$A$16:$H$377,7,FALSE)</f>
        <v>14.940799999999999</v>
      </c>
      <c r="H99" s="1">
        <f>VLOOKUP($A99,RATES!$A$16:$H$377,8,FALSE)</f>
        <v>14.940799999999999</v>
      </c>
      <c r="I99" s="1">
        <f t="shared" si="1"/>
        <v>906</v>
      </c>
    </row>
    <row r="100" spans="1:9" ht="12.75">
      <c r="A100" s="1">
        <f>IF([2]RATES1!A107&lt;&gt; "",[2]RATES1!A107,"")</f>
        <v>1001</v>
      </c>
      <c r="B100" s="1" t="str">
        <f>VLOOKUP($A100,RATES!$A$16:$H$376,2,FALSE)</f>
        <v>JANITORIAL SERVICES</v>
      </c>
      <c r="C100" s="1">
        <f>VLOOKUP($A100,RATES!$A$16:$H$377,4,FALSE)</f>
        <v>1.02</v>
      </c>
      <c r="D100" s="1">
        <f>VLOOKUP($A100,RATES!$A$16:$H$377,4,FALSE)</f>
        <v>1.02</v>
      </c>
      <c r="E100" s="140">
        <f>VLOOKUP($A100,RATES!$A$16:$H$377,5,FALSE)</f>
        <v>1.1475</v>
      </c>
      <c r="F100" s="1">
        <f>VLOOKUP($A100,RATES!$A$16:$H$377,6,FALSE)</f>
        <v>1.2665</v>
      </c>
      <c r="G100" s="1">
        <f>VLOOKUP($A100,RATES!$A$16:$H$377,7,FALSE)</f>
        <v>1.3803999999999998</v>
      </c>
      <c r="H100" s="1">
        <f>VLOOKUP($A100,RATES!$A$16:$H$377,8,FALSE)</f>
        <v>1.3803999999999998</v>
      </c>
      <c r="I100" s="1">
        <f t="shared" si="1"/>
        <v>1001</v>
      </c>
    </row>
    <row r="101" spans="1:9" ht="12.75">
      <c r="A101" s="1">
        <f>IF([2]RATES1!A108&lt;&gt; "",[2]RATES1!A108,"")</f>
        <v>1002</v>
      </c>
      <c r="B101" s="1" t="str">
        <f>VLOOKUP($A101,RATES!$A$16:$H$376,2,FALSE)</f>
        <v>JETTIES, CONSTRUCTION OF</v>
      </c>
      <c r="C101" s="1">
        <f>VLOOKUP($A101,RATES!$A$16:$H$377,4,FALSE)</f>
        <v>6</v>
      </c>
      <c r="D101" s="1">
        <f>VLOOKUP($A101,RATES!$A$16:$H$377,4,FALSE)</f>
        <v>6</v>
      </c>
      <c r="E101" s="140">
        <f>VLOOKUP($A101,RATES!$A$16:$H$377,5,FALSE)</f>
        <v>6.75</v>
      </c>
      <c r="F101" s="1">
        <f>VLOOKUP($A101,RATES!$A$16:$H$377,6,FALSE)</f>
        <v>7.45</v>
      </c>
      <c r="G101" s="1">
        <f>VLOOKUP($A101,RATES!$A$16:$H$377,7,FALSE)</f>
        <v>8.120000000000001</v>
      </c>
      <c r="H101" s="1">
        <f>VLOOKUP($A101,RATES!$A$16:$H$377,8,FALSE)</f>
        <v>8.120000000000001</v>
      </c>
      <c r="I101" s="1">
        <f t="shared" si="1"/>
        <v>1002</v>
      </c>
    </row>
    <row r="102" spans="1:9" ht="12.75">
      <c r="A102" s="1">
        <f>IF([2]RATES1!A109&lt;&gt; "",[2]RATES1!A109,"")</f>
        <v>1003</v>
      </c>
      <c r="B102" s="1" t="str">
        <f>VLOOKUP($A102,RATES!$A$16:$H$376,2,FALSE)</f>
        <v>JOCKEYS</v>
      </c>
      <c r="C102" s="1">
        <f>VLOOKUP($A102,RATES!$A$16:$H$377,4,FALSE)</f>
        <v>300</v>
      </c>
      <c r="D102" s="1">
        <f>VLOOKUP($A102,RATES!$A$16:$H$377,4,FALSE)</f>
        <v>300</v>
      </c>
      <c r="E102" s="140">
        <f>VLOOKUP($A102,RATES!$A$16:$H$377,5,FALSE)</f>
        <v>337.5</v>
      </c>
      <c r="F102" s="1">
        <f>VLOOKUP($A102,RATES!$A$16:$H$377,6,FALSE)</f>
        <v>372.5</v>
      </c>
      <c r="G102" s="1">
        <f>VLOOKUP($A102,RATES!$A$16:$H$377,7,FALSE)</f>
        <v>406</v>
      </c>
      <c r="H102" s="1">
        <f>VLOOKUP($A102,RATES!$A$16:$H$377,8,FALSE)</f>
        <v>406</v>
      </c>
      <c r="I102" s="1">
        <f t="shared" si="1"/>
        <v>1003</v>
      </c>
    </row>
    <row r="103" spans="1:9" ht="12.75">
      <c r="A103" s="1">
        <f>IF([2]RATES1!A110&lt;&gt; "",[2]RATES1!A110,"")</f>
        <v>1201</v>
      </c>
      <c r="B103" s="1" t="str">
        <f>VLOOKUP($A103,RATES!$A$16:$H$376,2,FALSE)</f>
        <v>LABORATORIES AND ANALYTICAL CHEMIST</v>
      </c>
      <c r="C103" s="1">
        <f>VLOOKUP($A103,RATES!$A$16:$H$377,4,FALSE)</f>
        <v>1.56</v>
      </c>
      <c r="D103" s="1">
        <f>VLOOKUP($A103,RATES!$A$16:$H$377,4,FALSE)</f>
        <v>1.56</v>
      </c>
      <c r="E103" s="140">
        <f>VLOOKUP($A103,RATES!$A$16:$H$377,5,FALSE)</f>
        <v>1.7549999999999999</v>
      </c>
      <c r="F103" s="1">
        <f>VLOOKUP($A103,RATES!$A$16:$H$377,6,FALSE)</f>
        <v>1.9370000000000001</v>
      </c>
      <c r="G103" s="1">
        <f>VLOOKUP($A103,RATES!$A$16:$H$377,7,FALSE)</f>
        <v>2.1112000000000002</v>
      </c>
      <c r="H103" s="1">
        <f>VLOOKUP($A103,RATES!$A$16:$H$377,8,FALSE)</f>
        <v>2.1112000000000002</v>
      </c>
      <c r="I103" s="1">
        <f t="shared" si="1"/>
        <v>1201</v>
      </c>
    </row>
    <row r="104" spans="1:9" ht="12.75">
      <c r="A104" s="1">
        <f>IF([2]RATES1!A111&lt;&gt; "",[2]RATES1!A111,"")</f>
        <v>1202</v>
      </c>
      <c r="B104" s="1" t="str">
        <f>VLOOKUP($A104,RATES!$A$16:$H$376,2,FALSE)</f>
        <v>LABORERS, N.O.C.</v>
      </c>
      <c r="C104" s="1">
        <f>VLOOKUP($A104,RATES!$A$16:$H$377,4,FALSE)</f>
        <v>3.3</v>
      </c>
      <c r="D104" s="1">
        <f>VLOOKUP($A104,RATES!$A$16:$H$377,4,FALSE)</f>
        <v>3.3</v>
      </c>
      <c r="E104" s="140">
        <f>VLOOKUP($A104,RATES!$A$16:$H$377,5,FALSE)</f>
        <v>3.7124999999999999</v>
      </c>
      <c r="F104" s="1">
        <f>VLOOKUP($A104,RATES!$A$16:$H$377,6,FALSE)</f>
        <v>4.0975000000000001</v>
      </c>
      <c r="G104" s="1">
        <f>VLOOKUP($A104,RATES!$A$16:$H$377,7,FALSE)</f>
        <v>4.4660000000000002</v>
      </c>
      <c r="H104" s="1">
        <f>VLOOKUP($A104,RATES!$A$16:$H$377,8,FALSE)</f>
        <v>4.4660000000000002</v>
      </c>
      <c r="I104" s="1">
        <f t="shared" si="1"/>
        <v>1202</v>
      </c>
    </row>
    <row r="105" spans="1:9" ht="12.75">
      <c r="A105" s="1">
        <f>IF([2]RATES1!A112&lt;&gt; "",[2]RATES1!A112,"")</f>
        <v>1203</v>
      </c>
      <c r="B105" s="1" t="str">
        <f>VLOOKUP($A105,RATES!$A$16:$H$376,2,FALSE)</f>
        <v>LAUNDRIES,DYEING AND DRY CLEANING</v>
      </c>
      <c r="C105" s="1">
        <f>VLOOKUP($A105,RATES!$A$16:$H$377,4,FALSE)</f>
        <v>1.62</v>
      </c>
      <c r="D105" s="1">
        <f>VLOOKUP($A105,RATES!$A$16:$H$377,4,FALSE)</f>
        <v>1.62</v>
      </c>
      <c r="E105" s="140">
        <f>VLOOKUP($A105,RATES!$A$16:$H$377,5,FALSE)</f>
        <v>1.8225</v>
      </c>
      <c r="F105" s="1">
        <f>VLOOKUP($A105,RATES!$A$16:$H$377,6,FALSE)</f>
        <v>2.0114999999999998</v>
      </c>
      <c r="G105" s="1">
        <f>VLOOKUP($A105,RATES!$A$16:$H$377,7,FALSE)</f>
        <v>2.1924000000000001</v>
      </c>
      <c r="H105" s="1">
        <f>VLOOKUP($A105,RATES!$A$16:$H$377,8,FALSE)</f>
        <v>2.1924000000000001</v>
      </c>
      <c r="I105" s="1">
        <f t="shared" si="1"/>
        <v>1203</v>
      </c>
    </row>
    <row r="106" spans="1:9" ht="12.75">
      <c r="A106" s="1">
        <f>IF([2]RATES1!A113&lt;&gt; "",[2]RATES1!A113,"")</f>
        <v>1204</v>
      </c>
      <c r="B106" s="1" t="str">
        <f>VLOOKUP($A106,RATES!$A$16:$H$376,2,FALSE)</f>
        <v>LIFEGUARDS</v>
      </c>
      <c r="C106" s="1">
        <f>VLOOKUP($A106,RATES!$A$16:$H$377,4,FALSE)</f>
        <v>3.42</v>
      </c>
      <c r="D106" s="1">
        <f>VLOOKUP($A106,RATES!$A$16:$H$377,4,FALSE)</f>
        <v>3.42</v>
      </c>
      <c r="E106" s="140">
        <f>VLOOKUP($A106,RATES!$A$16:$H$377,5,FALSE)</f>
        <v>3.8475000000000001</v>
      </c>
      <c r="F106" s="1">
        <f>VLOOKUP($A106,RATES!$A$16:$H$377,6,FALSE)</f>
        <v>4.2465000000000002</v>
      </c>
      <c r="G106" s="1">
        <f>VLOOKUP($A106,RATES!$A$16:$H$377,7,FALSE)</f>
        <v>4.6284000000000001</v>
      </c>
      <c r="H106" s="1">
        <f>VLOOKUP($A106,RATES!$A$16:$H$377,8,FALSE)</f>
        <v>4.6284000000000001</v>
      </c>
      <c r="I106" s="1">
        <f t="shared" si="1"/>
        <v>1204</v>
      </c>
    </row>
    <row r="107" spans="1:9" ht="12.75">
      <c r="A107" s="1">
        <v>2318</v>
      </c>
      <c r="B107" s="1" t="str">
        <f>VLOOKUP($A107,RATES!$A$16:$H$376,2,FALSE)</f>
        <v>LIMOUSINE OR LIVERY SERVICES-PRIVATE</v>
      </c>
      <c r="C107" s="1">
        <f>VLOOKUP($A107,RATES!$A$16:$H$377,4,FALSE)</f>
        <v>8.9499999999999993</v>
      </c>
      <c r="D107" s="1">
        <f>VLOOKUP($A107,RATES!$A$16:$H$377,4,FALSE)</f>
        <v>8.9499999999999993</v>
      </c>
      <c r="E107" s="140">
        <f>VLOOKUP($A107,RATES!$A$16:$H$377,5,FALSE)</f>
        <v>8.9499999999999993</v>
      </c>
      <c r="F107" s="1">
        <f>VLOOKUP($A107,RATES!$A$16:$H$377,6,FALSE)</f>
        <v>8.9499999999999993</v>
      </c>
      <c r="G107" s="1">
        <f>VLOOKUP($A107,RATES!$A$16:$H$377,7,FALSE)</f>
        <v>8.9499999999999993</v>
      </c>
      <c r="H107" s="1">
        <f>VLOOKUP($A107,RATES!$A$16:$H$377,8,FALSE)</f>
        <v>8.9499999999999993</v>
      </c>
      <c r="I107" s="1">
        <v>2318</v>
      </c>
    </row>
    <row r="108" spans="1:9" ht="12.75">
      <c r="A108" s="1">
        <f>IF([2]RATES1!A114&lt;&gt; "",[2]RATES1!A114,"")</f>
        <v>1205</v>
      </c>
      <c r="B108" s="1" t="str">
        <f>VLOOKUP($A108,RATES!$A$16:$H$376,2,FALSE)</f>
        <v>LIVESTOCKS HANDLING</v>
      </c>
      <c r="C108" s="1">
        <f>VLOOKUP($A108,RATES!$A$16:$H$377,4,FALSE)</f>
        <v>5.04</v>
      </c>
      <c r="D108" s="1">
        <f>VLOOKUP($A108,RATES!$A$16:$H$377,4,FALSE)</f>
        <v>5.04</v>
      </c>
      <c r="E108" s="140">
        <f>VLOOKUP($A108,RATES!$A$16:$H$377,5,FALSE)</f>
        <v>5.67</v>
      </c>
      <c r="F108" s="1">
        <f>VLOOKUP($A108,RATES!$A$16:$H$377,6,FALSE)</f>
        <v>6.258</v>
      </c>
      <c r="G108" s="1">
        <f>VLOOKUP($A108,RATES!$A$16:$H$377,7,FALSE)</f>
        <v>6.8208000000000002</v>
      </c>
      <c r="H108" s="1">
        <f>VLOOKUP($A108,RATES!$A$16:$H$377,8,FALSE)</f>
        <v>6.8208000000000002</v>
      </c>
      <c r="I108" s="1">
        <f t="shared" si="1"/>
        <v>1205</v>
      </c>
    </row>
    <row r="109" spans="1:9" ht="12.75">
      <c r="A109" s="1">
        <f>IF([2]RATES1!A115&lt;&gt; "",[2]RATES1!A115,"")</f>
        <v>1206</v>
      </c>
      <c r="B109" s="1" t="str">
        <f>VLOOKUP($A109,RATES!$A$16:$H$376,2,FALSE)</f>
        <v>LOCKSMITH</v>
      </c>
      <c r="C109" s="1">
        <f>VLOOKUP($A109,RATES!$A$16:$H$377,4,FALSE)</f>
        <v>2.2799999999999998</v>
      </c>
      <c r="D109" s="1">
        <f>VLOOKUP($A109,RATES!$A$16:$H$377,4,FALSE)</f>
        <v>2.2799999999999998</v>
      </c>
      <c r="E109" s="140">
        <f>VLOOKUP($A109,RATES!$A$16:$H$377,5,FALSE)</f>
        <v>2.5649999999999999</v>
      </c>
      <c r="F109" s="1">
        <f>VLOOKUP($A109,RATES!$A$16:$H$377,6,FALSE)</f>
        <v>2.831</v>
      </c>
      <c r="G109" s="1">
        <f>VLOOKUP($A109,RATES!$A$16:$H$377,7,FALSE)</f>
        <v>3.0855999999999999</v>
      </c>
      <c r="H109" s="1">
        <f>VLOOKUP($A109,RATES!$A$16:$H$377,8,FALSE)</f>
        <v>3.0855999999999999</v>
      </c>
      <c r="I109" s="1">
        <f t="shared" si="1"/>
        <v>1206</v>
      </c>
    </row>
    <row r="110" spans="1:9" ht="12.75">
      <c r="A110" s="1">
        <f>IF([2]RATES1!A116&lt;&gt; "",[2]RATES1!A116,"")</f>
        <v>1301</v>
      </c>
      <c r="B110" s="1" t="str">
        <f>VLOOKUP($A110,RATES!$A$16:$H$376,2,FALSE)</f>
        <v>MACHINE, FOUNDRY AND IRON WORKS</v>
      </c>
      <c r="C110" s="1">
        <f>VLOOKUP($A110,RATES!$A$16:$H$377,4,FALSE)</f>
        <v>4.1400000000000006</v>
      </c>
      <c r="D110" s="1">
        <f>VLOOKUP($A110,RATES!$A$16:$H$377,4,FALSE)</f>
        <v>4.1400000000000006</v>
      </c>
      <c r="E110" s="140">
        <f>VLOOKUP($A110,RATES!$A$16:$H$377,5,FALSE)</f>
        <v>4.6575000000000006</v>
      </c>
      <c r="F110" s="1">
        <f>VLOOKUP($A110,RATES!$A$16:$H$377,6,FALSE)</f>
        <v>5.1405000000000003</v>
      </c>
      <c r="G110" s="1">
        <f>VLOOKUP($A110,RATES!$A$16:$H$377,7,FALSE)</f>
        <v>5.6028000000000002</v>
      </c>
      <c r="H110" s="1">
        <f>VLOOKUP($A110,RATES!$A$16:$H$377,8,FALSE)</f>
        <v>5.6028000000000002</v>
      </c>
      <c r="I110" s="1">
        <f t="shared" si="1"/>
        <v>1301</v>
      </c>
    </row>
    <row r="111" spans="1:9" ht="12.75">
      <c r="A111" s="1">
        <f>IF([2]RATES1!A117&lt;&gt; "",[2]RATES1!A117,"")</f>
        <v>1302</v>
      </c>
      <c r="B111" s="1" t="str">
        <f>VLOOKUP($A111,RATES!$A$16:$H$376,2,FALSE)</f>
        <v>MACHINERY DEALERS</v>
      </c>
      <c r="C111" s="1">
        <f>VLOOKUP($A111,RATES!$A$16:$H$377,4,FALSE)</f>
        <v>3</v>
      </c>
      <c r="D111" s="1">
        <f>VLOOKUP($A111,RATES!$A$16:$H$377,4,FALSE)</f>
        <v>3</v>
      </c>
      <c r="E111" s="140">
        <f>VLOOKUP($A111,RATES!$A$16:$H$377,5,FALSE)</f>
        <v>3.375</v>
      </c>
      <c r="F111" s="1">
        <f>VLOOKUP($A111,RATES!$A$16:$H$377,6,FALSE)</f>
        <v>3.7250000000000001</v>
      </c>
      <c r="G111" s="1">
        <f>VLOOKUP($A111,RATES!$A$16:$H$377,7,FALSE)</f>
        <v>4.0600000000000005</v>
      </c>
      <c r="H111" s="1">
        <f>VLOOKUP($A111,RATES!$A$16:$H$377,8,FALSE)</f>
        <v>4.0600000000000005</v>
      </c>
      <c r="I111" s="1">
        <f t="shared" si="1"/>
        <v>1302</v>
      </c>
    </row>
    <row r="112" spans="1:9" ht="12.75">
      <c r="A112" s="1">
        <f>IF([2]RATES1!A118&lt;&gt; "",[2]RATES1!A118,"")</f>
        <v>1303</v>
      </c>
      <c r="B112" s="1" t="str">
        <f>VLOOKUP($A112,RATES!$A$16:$H$376,2,FALSE)</f>
        <v>MAILING SERVICES</v>
      </c>
      <c r="C112" s="1">
        <f>VLOOKUP($A112,RATES!$A$16:$H$377,4,FALSE)</f>
        <v>1.8</v>
      </c>
      <c r="D112" s="1">
        <f>VLOOKUP($A112,RATES!$A$16:$H$377,4,FALSE)</f>
        <v>1.8</v>
      </c>
      <c r="E112" s="140">
        <f>VLOOKUP($A112,RATES!$A$16:$H$377,5,FALSE)</f>
        <v>2.0249999999999999</v>
      </c>
      <c r="F112" s="1">
        <f>VLOOKUP($A112,RATES!$A$16:$H$377,6,FALSE)</f>
        <v>2.2349999999999999</v>
      </c>
      <c r="G112" s="1">
        <f>VLOOKUP($A112,RATES!$A$16:$H$377,7,FALSE)</f>
        <v>2.4359999999999999</v>
      </c>
      <c r="H112" s="1">
        <f>VLOOKUP($A112,RATES!$A$16:$H$377,8,FALSE)</f>
        <v>2.4359999999999999</v>
      </c>
      <c r="I112" s="1">
        <f t="shared" si="1"/>
        <v>1303</v>
      </c>
    </row>
    <row r="113" spans="1:9" ht="12.75">
      <c r="A113" s="1">
        <f>IF([2]RATES1!A119&lt;&gt; "",[2]RATES1!A119,"")</f>
        <v>1304</v>
      </c>
      <c r="B113" s="1" t="str">
        <f>VLOOKUP($A113,RATES!$A$16:$H$376,2,FALSE)</f>
        <v>MANUFACTURING</v>
      </c>
      <c r="C113" s="1">
        <f>VLOOKUP($A113,RATES!$A$16:$H$377,4,FALSE)</f>
        <v>4.1400000000000006</v>
      </c>
      <c r="D113" s="1">
        <f>VLOOKUP($A113,RATES!$A$16:$H$377,4,FALSE)</f>
        <v>4.1400000000000006</v>
      </c>
      <c r="E113" s="140">
        <f>VLOOKUP($A113,RATES!$A$16:$H$377,5,FALSE)</f>
        <v>4.6575000000000006</v>
      </c>
      <c r="F113" s="1">
        <f>VLOOKUP($A113,RATES!$A$16:$H$377,6,FALSE)</f>
        <v>5.1405000000000003</v>
      </c>
      <c r="G113" s="1">
        <f>VLOOKUP($A113,RATES!$A$16:$H$377,7,FALSE)</f>
        <v>5.6028000000000002</v>
      </c>
      <c r="H113" s="1">
        <f>VLOOKUP($A113,RATES!$A$16:$H$377,8,FALSE)</f>
        <v>5.6028000000000002</v>
      </c>
      <c r="I113" s="1">
        <f t="shared" si="1"/>
        <v>1304</v>
      </c>
    </row>
    <row r="114" spans="1:9" ht="12.75">
      <c r="A114" s="1">
        <f>IF([2]RATES1!A120&lt;&gt; "",[2]RATES1!A120,"")</f>
        <v>1305</v>
      </c>
      <c r="B114" s="1" t="str">
        <f>VLOOKUP($A114,RATES!$A$16:$H$376,2,FALSE)</f>
        <v>METAL GOODS, MANFACTURING OF</v>
      </c>
      <c r="C114" s="1">
        <f>VLOOKUP($A114,RATES!$A$16:$H$377,4,FALSE)</f>
        <v>3.72</v>
      </c>
      <c r="D114" s="1">
        <f>VLOOKUP($A114,RATES!$A$16:$H$377,4,FALSE)</f>
        <v>3.72</v>
      </c>
      <c r="E114" s="140">
        <f>VLOOKUP($A114,RATES!$A$16:$H$377,5,FALSE)</f>
        <v>4.1850000000000005</v>
      </c>
      <c r="F114" s="1">
        <f>VLOOKUP($A114,RATES!$A$16:$H$377,6,FALSE)</f>
        <v>4.6189999999999998</v>
      </c>
      <c r="G114" s="1">
        <f>VLOOKUP($A114,RATES!$A$16:$H$377,7,FALSE)</f>
        <v>5.0343999999999998</v>
      </c>
      <c r="H114" s="1">
        <f>VLOOKUP($A114,RATES!$A$16:$H$377,8,FALSE)</f>
        <v>5.0343999999999998</v>
      </c>
      <c r="I114" s="1">
        <f t="shared" si="1"/>
        <v>1305</v>
      </c>
    </row>
    <row r="115" spans="1:9" ht="12.75">
      <c r="A115" s="1">
        <f>IF([2]RATES1!A121&lt;&gt; "",[2]RATES1!A121,"")</f>
        <v>1306</v>
      </c>
      <c r="B115" s="1" t="str">
        <f>VLOOKUP($A115,RATES!$A$16:$H$376,2,FALSE)</f>
        <v>MILK AND MILK PRODUCTS</v>
      </c>
      <c r="C115" s="1">
        <f>VLOOKUP($A115,RATES!$A$16:$H$377,4,FALSE)</f>
        <v>3</v>
      </c>
      <c r="D115" s="1">
        <f>VLOOKUP($A115,RATES!$A$16:$H$377,4,FALSE)</f>
        <v>3</v>
      </c>
      <c r="E115" s="140">
        <f>VLOOKUP($A115,RATES!$A$16:$H$377,5,FALSE)</f>
        <v>3.375</v>
      </c>
      <c r="F115" s="1">
        <f>VLOOKUP($A115,RATES!$A$16:$H$377,6,FALSE)</f>
        <v>3.7250000000000001</v>
      </c>
      <c r="G115" s="1">
        <f>VLOOKUP($A115,RATES!$A$16:$H$377,7,FALSE)</f>
        <v>4.0600000000000005</v>
      </c>
      <c r="H115" s="1">
        <f>VLOOKUP($A115,RATES!$A$16:$H$377,8,FALSE)</f>
        <v>4.0600000000000005</v>
      </c>
      <c r="I115" s="1">
        <f t="shared" si="1"/>
        <v>1306</v>
      </c>
    </row>
    <row r="116" spans="1:9" ht="12.75">
      <c r="A116" s="1">
        <f>IF([2]RATES1!A122&lt;&gt; "",[2]RATES1!A122,"")</f>
        <v>1307</v>
      </c>
      <c r="B116" s="1" t="str">
        <f>VLOOKUP($A116,RATES!$A$16:$H$376,2,FALSE)</f>
        <v>MILLWRIGHTING</v>
      </c>
      <c r="C116" s="1">
        <f>VLOOKUP($A116,RATES!$A$16:$H$377,4,FALSE)</f>
        <v>2.04</v>
      </c>
      <c r="D116" s="1">
        <f>VLOOKUP($A116,RATES!$A$16:$H$377,4,FALSE)</f>
        <v>2.04</v>
      </c>
      <c r="E116" s="140">
        <f>VLOOKUP($A116,RATES!$A$16:$H$377,5,FALSE)</f>
        <v>2.2949999999999999</v>
      </c>
      <c r="F116" s="1">
        <f>VLOOKUP($A116,RATES!$A$16:$H$377,6,FALSE)</f>
        <v>2.5329999999999999</v>
      </c>
      <c r="G116" s="1">
        <f>VLOOKUP($A116,RATES!$A$16:$H$377,7,FALSE)</f>
        <v>2.7607999999999997</v>
      </c>
      <c r="H116" s="1">
        <f>VLOOKUP($A116,RATES!$A$16:$H$377,8,FALSE)</f>
        <v>2.7607999999999997</v>
      </c>
      <c r="I116" s="1">
        <f t="shared" si="1"/>
        <v>1307</v>
      </c>
    </row>
    <row r="117" spans="1:9" ht="12.75">
      <c r="A117" s="1">
        <v>2319</v>
      </c>
      <c r="B117" s="1" t="str">
        <f>VLOOKUP($A117,RATES!$A$16:$H$376,2,FALSE)</f>
        <v>MOBILE FOOD TRUCK- FOOD CART</v>
      </c>
      <c r="C117" s="1">
        <f>VLOOKUP($A117,RATES!$A$16:$H$377,4,FALSE)</f>
        <v>2.02</v>
      </c>
      <c r="D117" s="1">
        <f>VLOOKUP($A117,RATES!$A$16:$H$377,4,FALSE)</f>
        <v>2.02</v>
      </c>
      <c r="E117" s="140">
        <f>VLOOKUP($A117,RATES!$A$16:$H$377,5,FALSE)</f>
        <v>2.02</v>
      </c>
      <c r="F117" s="1">
        <f>VLOOKUP($A117,RATES!$A$16:$H$377,6,FALSE)</f>
        <v>2.02</v>
      </c>
      <c r="G117" s="1">
        <f>VLOOKUP($A117,RATES!$A$16:$H$377,7,FALSE)</f>
        <v>2.02</v>
      </c>
      <c r="H117" s="1">
        <f>VLOOKUP($A117,RATES!$A$16:$H$377,8,FALSE)</f>
        <v>2.02</v>
      </c>
      <c r="I117" s="1">
        <v>2319</v>
      </c>
    </row>
    <row r="118" spans="1:9" ht="12.75">
      <c r="A118" s="1">
        <f>IF([2]RATES1!A123&lt;&gt; "",[2]RATES1!A123,"")</f>
        <v>1308</v>
      </c>
      <c r="B118" s="1" t="str">
        <f>VLOOKUP($A118,RATES!$A$16:$H$376,2,FALSE)</f>
        <v>MOTION PICTURES PRODUCTIONS</v>
      </c>
      <c r="C118" s="1">
        <f>VLOOKUP($A118,RATES!$A$16:$H$377,4,FALSE)</f>
        <v>6.1199999999999992</v>
      </c>
      <c r="D118" s="1">
        <f>VLOOKUP($A118,RATES!$A$16:$H$377,4,FALSE)</f>
        <v>6.1199999999999992</v>
      </c>
      <c r="E118" s="140">
        <f>VLOOKUP($A118,RATES!$A$16:$H$377,5,FALSE)</f>
        <v>6.8849999999999998</v>
      </c>
      <c r="F118" s="1">
        <f>VLOOKUP($A118,RATES!$A$16:$H$377,6,FALSE)</f>
        <v>7.5989999999999993</v>
      </c>
      <c r="G118" s="1">
        <f>VLOOKUP($A118,RATES!$A$16:$H$377,7,FALSE)</f>
        <v>8.2823999999999991</v>
      </c>
      <c r="H118" s="1">
        <f>VLOOKUP($A118,RATES!$A$16:$H$377,8,FALSE)</f>
        <v>8.2823999999999991</v>
      </c>
      <c r="I118" s="1">
        <f t="shared" ref="I118:I153" si="2">A118</f>
        <v>1308</v>
      </c>
    </row>
    <row r="119" spans="1:9" ht="12.75">
      <c r="A119" s="1">
        <f>IF([2]RATES1!A124&lt;&gt; "",[2]RATES1!A124,"")</f>
        <v>1309</v>
      </c>
      <c r="B119" s="1" t="str">
        <f>VLOOKUP($A119,RATES!$A$16:$H$376,2,FALSE)</f>
        <v>MOVING AND STORAGE</v>
      </c>
      <c r="C119" s="1">
        <f>VLOOKUP($A119,RATES!$A$16:$H$377,4,FALSE)</f>
        <v>5.34</v>
      </c>
      <c r="D119" s="1">
        <f>VLOOKUP($A119,RATES!$A$16:$H$377,4,FALSE)</f>
        <v>5.34</v>
      </c>
      <c r="E119" s="140">
        <f>VLOOKUP($A119,RATES!$A$16:$H$377,5,FALSE)</f>
        <v>6.0075000000000003</v>
      </c>
      <c r="F119" s="1">
        <f>VLOOKUP($A119,RATES!$A$16:$H$377,6,FALSE)</f>
        <v>6.6304999999999996</v>
      </c>
      <c r="G119" s="1">
        <f>VLOOKUP($A119,RATES!$A$16:$H$377,7,FALSE)</f>
        <v>7.2268000000000008</v>
      </c>
      <c r="H119" s="1">
        <f>VLOOKUP($A119,RATES!$A$16:$H$377,8,FALSE)</f>
        <v>7.2268000000000008</v>
      </c>
      <c r="I119" s="1">
        <f t="shared" si="2"/>
        <v>1309</v>
      </c>
    </row>
    <row r="120" spans="1:9" ht="12.75">
      <c r="A120" s="1">
        <v>2320</v>
      </c>
      <c r="B120" s="1" t="str">
        <f>VLOOKUP($A120,RATES!$A$16:$H$376,2,FALSE)</f>
        <v xml:space="preserve">MUSIC AND RECORD SHOPS </v>
      </c>
      <c r="C120" s="1">
        <f>VLOOKUP($A120,RATES!$A$16:$H$377,4,FALSE)</f>
        <v>0.97</v>
      </c>
      <c r="D120" s="1">
        <f>VLOOKUP($A120,RATES!$A$16:$H$377,4,FALSE)</f>
        <v>0.97</v>
      </c>
      <c r="E120" s="140">
        <f>VLOOKUP($A120,RATES!$A$16:$H$377,5,FALSE)</f>
        <v>0.97</v>
      </c>
      <c r="F120" s="1">
        <f>VLOOKUP($A120,RATES!$A$16:$H$377,6,FALSE)</f>
        <v>0.97</v>
      </c>
      <c r="G120" s="1">
        <f>VLOOKUP($A120,RATES!$A$16:$H$377,7,FALSE)</f>
        <v>0.97</v>
      </c>
      <c r="H120" s="1">
        <f>VLOOKUP($A120,RATES!$A$16:$H$377,8,FALSE)</f>
        <v>0.97</v>
      </c>
      <c r="I120" s="1">
        <v>2320</v>
      </c>
    </row>
    <row r="121" spans="1:9" ht="12.75">
      <c r="A121" s="1">
        <f>IF([2]RATES1!A125&lt;&gt; "",[2]RATES1!A125,"")</f>
        <v>1501</v>
      </c>
      <c r="B121" s="1" t="str">
        <f>VLOOKUP($A121,RATES!$A$16:$H$376,2,FALSE)</f>
        <v>OFFICE FURNITURE, MACHINES/APPLIANCES</v>
      </c>
      <c r="C121" s="1">
        <f>VLOOKUP($A121,RATES!$A$16:$H$377,4,FALSE)</f>
        <v>2.2799999999999998</v>
      </c>
      <c r="D121" s="1">
        <f>VLOOKUP($A121,RATES!$A$16:$H$377,4,FALSE)</f>
        <v>2.2799999999999998</v>
      </c>
      <c r="E121" s="140">
        <f>VLOOKUP($A121,RATES!$A$16:$H$377,5,FALSE)</f>
        <v>2.5649999999999999</v>
      </c>
      <c r="F121" s="1">
        <f>VLOOKUP($A121,RATES!$A$16:$H$377,6,FALSE)</f>
        <v>2.831</v>
      </c>
      <c r="G121" s="1">
        <f>VLOOKUP($A121,RATES!$A$16:$H$377,7,FALSE)</f>
        <v>3.0855999999999999</v>
      </c>
      <c r="H121" s="1">
        <f>VLOOKUP($A121,RATES!$A$16:$H$377,8,FALSE)</f>
        <v>3.0855999999999999</v>
      </c>
      <c r="I121" s="1">
        <f t="shared" si="2"/>
        <v>1501</v>
      </c>
    </row>
    <row r="122" spans="1:9" ht="12.75">
      <c r="A122" s="1">
        <f>IF([2]RATES1!A126&lt;&gt; "",[2]RATES1!A126,"")</f>
        <v>1502</v>
      </c>
      <c r="B122" s="1" t="str">
        <f>VLOOKUP($A122,RATES!$A$16:$H$376,2,FALSE)</f>
        <v>OIL REFINERIES</v>
      </c>
      <c r="C122" s="1">
        <f>VLOOKUP($A122,RATES!$A$16:$H$377,4,FALSE)</f>
        <v>4.08</v>
      </c>
      <c r="D122" s="1">
        <f>VLOOKUP($A122,RATES!$A$16:$H$377,4,FALSE)</f>
        <v>4.08</v>
      </c>
      <c r="E122" s="140">
        <f>VLOOKUP($A122,RATES!$A$16:$H$377,5,FALSE)</f>
        <v>4.59</v>
      </c>
      <c r="F122" s="1">
        <f>VLOOKUP($A122,RATES!$A$16:$H$377,6,FALSE)</f>
        <v>5.0659999999999998</v>
      </c>
      <c r="G122" s="1">
        <f>VLOOKUP($A122,RATES!$A$16:$H$377,7,FALSE)</f>
        <v>5.5215999999999994</v>
      </c>
      <c r="H122" s="1">
        <f>VLOOKUP($A122,RATES!$A$16:$H$377,8,FALSE)</f>
        <v>5.5215999999999994</v>
      </c>
      <c r="I122" s="1">
        <f t="shared" si="2"/>
        <v>1502</v>
      </c>
    </row>
    <row r="123" spans="1:9" ht="12.75">
      <c r="A123" s="1">
        <f>IF([2]RATES1!A127&lt;&gt; "",[2]RATES1!A127,"")</f>
        <v>1503</v>
      </c>
      <c r="B123" s="1" t="str">
        <f>VLOOKUP($A123,RATES!$A$16:$H$376,2,FALSE)</f>
        <v>OPERATORS</v>
      </c>
      <c r="C123" s="1">
        <f>VLOOKUP($A123,RATES!$A$16:$H$377,4,FALSE)</f>
        <v>11.4</v>
      </c>
      <c r="D123" s="1">
        <f>VLOOKUP($A123,RATES!$A$16:$H$377,4,FALSE)</f>
        <v>11.4</v>
      </c>
      <c r="E123" s="140">
        <f>VLOOKUP($A123,RATES!$A$16:$H$377,5,FALSE)</f>
        <v>12.824999999999999</v>
      </c>
      <c r="F123" s="1">
        <f>VLOOKUP($A123,RATES!$A$16:$H$377,6,FALSE)</f>
        <v>14.155000000000001</v>
      </c>
      <c r="G123" s="1">
        <f>VLOOKUP($A123,RATES!$A$16:$H$377,7,FALSE)</f>
        <v>15.428000000000001</v>
      </c>
      <c r="H123" s="1">
        <f>VLOOKUP($A123,RATES!$A$16:$H$377,8,FALSE)</f>
        <v>15.428000000000001</v>
      </c>
      <c r="I123" s="1">
        <f t="shared" si="2"/>
        <v>1503</v>
      </c>
    </row>
    <row r="124" spans="1:9" ht="12.75">
      <c r="A124" s="1">
        <v>2321</v>
      </c>
      <c r="B124" s="1" t="str">
        <f>VLOOKUP($A124,RATES!$A$16:$H$376,2,FALSE)</f>
        <v>OPTICAL GOODS, REPAIR AND SALES</v>
      </c>
      <c r="C124" s="1">
        <f>VLOOKUP($A124,RATES!$A$16:$H$377,4,FALSE)</f>
        <v>1.31</v>
      </c>
      <c r="D124" s="1">
        <f>VLOOKUP($A124,RATES!$A$16:$H$377,4,FALSE)</f>
        <v>1.31</v>
      </c>
      <c r="E124" s="140">
        <f>VLOOKUP($A124,RATES!$A$16:$H$377,5,FALSE)</f>
        <v>1.31</v>
      </c>
      <c r="F124" s="1">
        <f>VLOOKUP($A124,RATES!$A$16:$H$377,6,FALSE)</f>
        <v>1.31</v>
      </c>
      <c r="G124" s="1">
        <f>VLOOKUP($A124,RATES!$A$16:$H$377,7,FALSE)</f>
        <v>1.31</v>
      </c>
      <c r="H124" s="1">
        <f>VLOOKUP($A124,RATES!$A$16:$H$377,8,FALSE)</f>
        <v>1.31</v>
      </c>
      <c r="I124" s="1">
        <v>2321</v>
      </c>
    </row>
    <row r="125" spans="1:9" ht="12.75">
      <c r="A125" s="1">
        <f>IF([2]RATES1!A128&lt;&gt; "",[2]RATES1!A128,"")</f>
        <v>1504</v>
      </c>
      <c r="B125" s="1" t="str">
        <f>VLOOKUP($A125,RATES!$A$16:$H$376,2,FALSE)</f>
        <v>ORE DOCK OPERATORS</v>
      </c>
      <c r="C125" s="1">
        <f>VLOOKUP($A125,RATES!$A$16:$H$377,4,FALSE)</f>
        <v>6</v>
      </c>
      <c r="D125" s="1">
        <f>VLOOKUP($A125,RATES!$A$16:$H$377,4,FALSE)</f>
        <v>6</v>
      </c>
      <c r="E125" s="140">
        <f>VLOOKUP($A125,RATES!$A$16:$H$377,5,FALSE)</f>
        <v>6.75</v>
      </c>
      <c r="F125" s="1">
        <f>VLOOKUP($A125,RATES!$A$16:$H$377,6,FALSE)</f>
        <v>7.45</v>
      </c>
      <c r="G125" s="1">
        <f>VLOOKUP($A125,RATES!$A$16:$H$377,7,FALSE)</f>
        <v>8.120000000000001</v>
      </c>
      <c r="H125" s="1">
        <f>VLOOKUP($A125,RATES!$A$16:$H$377,8,FALSE)</f>
        <v>8.120000000000001</v>
      </c>
      <c r="I125" s="1">
        <f t="shared" si="2"/>
        <v>1504</v>
      </c>
    </row>
    <row r="126" spans="1:9" ht="12.75">
      <c r="A126" s="1">
        <f>IF([2]RATES1!A129&lt;&gt; "",[2]RATES1!A129,"")</f>
        <v>1601</v>
      </c>
      <c r="B126" s="1" t="str">
        <f>VLOOKUP($A126,RATES!$A$16:$H$376,2,FALSE)</f>
        <v>PAINTING - INSIDE/OUTSIDE</v>
      </c>
      <c r="C126" s="1">
        <f>VLOOKUP($A126,RATES!$A$16:$H$377,4,FALSE)</f>
        <v>3.78</v>
      </c>
      <c r="D126" s="1">
        <f>VLOOKUP($A126,RATES!$A$16:$H$377,4,FALSE)</f>
        <v>3.78</v>
      </c>
      <c r="E126" s="142">
        <f>VLOOKUP($A126,RATES!$A$16:$H$377,5,FALSE)</f>
        <v>4.2524999999999995</v>
      </c>
      <c r="F126" s="1">
        <f>VLOOKUP($A126,RATES!$A$16:$H$377,6,FALSE)</f>
        <v>4.6935000000000002</v>
      </c>
      <c r="G126" s="1">
        <f>VLOOKUP($A126,RATES!$A$16:$H$377,7,FALSE)</f>
        <v>5.1155999999999997</v>
      </c>
      <c r="H126" s="1">
        <f>VLOOKUP($A126,RATES!$A$16:$H$377,8,FALSE)</f>
        <v>5.1155999999999997</v>
      </c>
      <c r="I126" s="1">
        <f t="shared" si="2"/>
        <v>1601</v>
      </c>
    </row>
    <row r="127" spans="1:9" ht="12.75">
      <c r="A127" s="1">
        <f>IF([2]RATES1!A130&lt;&gt; "",[2]RATES1!A130,"")</f>
        <v>1602</v>
      </c>
      <c r="B127" s="1" t="str">
        <f>VLOOKUP($A127,RATES!$A$16:$H$376,2,FALSE)</f>
        <v>PARKING LOTS</v>
      </c>
      <c r="C127" s="1">
        <f>VLOOKUP($A127,RATES!$A$16:$H$377,4,FALSE)</f>
        <v>1.56</v>
      </c>
      <c r="D127" s="1">
        <f>VLOOKUP($A127,RATES!$A$16:$H$377,4,FALSE)</f>
        <v>1.56</v>
      </c>
      <c r="E127" s="140">
        <f>VLOOKUP($A127,RATES!$A$16:$H$377,5,FALSE)</f>
        <v>1.7549999999999999</v>
      </c>
      <c r="F127" s="1">
        <f>VLOOKUP($A127,RATES!$A$16:$H$377,6,FALSE)</f>
        <v>1.9370000000000001</v>
      </c>
      <c r="G127" s="1">
        <f>VLOOKUP($A127,RATES!$A$16:$H$377,7,FALSE)</f>
        <v>2.1112000000000002</v>
      </c>
      <c r="H127" s="1">
        <f>VLOOKUP($A127,RATES!$A$16:$H$377,8,FALSE)</f>
        <v>2.1112000000000002</v>
      </c>
      <c r="I127" s="1">
        <f t="shared" si="2"/>
        <v>1602</v>
      </c>
    </row>
    <row r="128" spans="1:9" ht="12.75">
      <c r="A128" s="1">
        <v>2322</v>
      </c>
      <c r="B128" s="1" t="str">
        <f>VLOOKUP($A128,RATES!$A$16:$H$376,2,FALSE)</f>
        <v>PET GROOMING AND DAYCARE CENTER</v>
      </c>
      <c r="C128" s="1">
        <f>VLOOKUP($A128,RATES!$A$16:$H$377,4,FALSE)</f>
        <v>1.38</v>
      </c>
      <c r="D128" s="1">
        <f>VLOOKUP($A128,RATES!$A$16:$H$377,4,FALSE)</f>
        <v>1.38</v>
      </c>
      <c r="E128" s="140">
        <f>VLOOKUP($A128,RATES!$A$16:$H$377,5,FALSE)</f>
        <v>1.38</v>
      </c>
      <c r="F128" s="1">
        <f>VLOOKUP($A128,RATES!$A$16:$H$377,6,FALSE)</f>
        <v>1.38</v>
      </c>
      <c r="G128" s="1">
        <f>VLOOKUP($A128,RATES!$A$16:$H$377,7,FALSE)</f>
        <v>1.38</v>
      </c>
      <c r="H128" s="1">
        <f>VLOOKUP($A128,RATES!$A$16:$H$377,8,FALSE)</f>
        <v>1.38</v>
      </c>
      <c r="I128" s="1">
        <v>2322</v>
      </c>
    </row>
    <row r="129" spans="1:9" ht="12.75">
      <c r="A129" s="1">
        <f>IF([2]RATES1!A131&lt;&gt; "",[2]RATES1!A131,"")</f>
        <v>1603</v>
      </c>
      <c r="B129" s="1" t="str">
        <f>VLOOKUP($A129,RATES!$A$16:$H$376,2,FALSE)</f>
        <v>PHOTOGRAPHERS</v>
      </c>
      <c r="C129" s="1">
        <f>VLOOKUP($A129,RATES!$A$16:$H$377,4,FALSE)</f>
        <v>0.78</v>
      </c>
      <c r="D129" s="1">
        <f>VLOOKUP($A129,RATES!$A$16:$H$377,4,FALSE)</f>
        <v>0.78</v>
      </c>
      <c r="E129" s="140">
        <f>VLOOKUP($A129,RATES!$A$16:$H$377,5,FALSE)</f>
        <v>0.87749999999999995</v>
      </c>
      <c r="F129" s="1">
        <f>VLOOKUP($A129,RATES!$A$16:$H$377,6,FALSE)</f>
        <v>0.96850000000000003</v>
      </c>
      <c r="G129" s="1">
        <f>VLOOKUP($A129,RATES!$A$16:$H$377,7,FALSE)</f>
        <v>1.0556000000000001</v>
      </c>
      <c r="H129" s="1">
        <f>VLOOKUP($A129,RATES!$A$16:$H$377,8,FALSE)</f>
        <v>1.0556000000000001</v>
      </c>
      <c r="I129" s="1">
        <f t="shared" si="2"/>
        <v>1603</v>
      </c>
    </row>
    <row r="130" spans="1:9" ht="12.75">
      <c r="A130" s="1">
        <f>IF([2]RATES1!A132&lt;&gt; "",[2]RATES1!A132,"")</f>
        <v>1604</v>
      </c>
      <c r="B130" s="1" t="str">
        <f>VLOOKUP($A130,RATES!$A$16:$H$376,2,FALSE)</f>
        <v>PILE DRIVING</v>
      </c>
      <c r="C130" s="1">
        <f>VLOOKUP($A130,RATES!$A$16:$H$377,4,FALSE)</f>
        <v>8.0400000000000009</v>
      </c>
      <c r="D130" s="1">
        <f>VLOOKUP($A130,RATES!$A$16:$H$377,4,FALSE)</f>
        <v>8.0400000000000009</v>
      </c>
      <c r="E130" s="140">
        <f>VLOOKUP($A130,RATES!$A$16:$H$377,5,FALSE)</f>
        <v>9.0449999999999999</v>
      </c>
      <c r="F130" s="1">
        <f>VLOOKUP($A130,RATES!$A$16:$H$377,6,FALSE)</f>
        <v>9.9830000000000005</v>
      </c>
      <c r="G130" s="1">
        <f>VLOOKUP($A130,RATES!$A$16:$H$377,7,FALSE)</f>
        <v>10.880800000000001</v>
      </c>
      <c r="H130" s="1">
        <f>VLOOKUP($A130,RATES!$A$16:$H$377,8,FALSE)</f>
        <v>10.880800000000001</v>
      </c>
      <c r="I130" s="1">
        <f t="shared" si="2"/>
        <v>1604</v>
      </c>
    </row>
    <row r="131" spans="1:9" ht="12.75">
      <c r="A131" s="1">
        <f>IF([2]RATES1!A133&lt;&gt; "",[2]RATES1!A133,"")</f>
        <v>1605</v>
      </c>
      <c r="B131" s="1" t="str">
        <f>VLOOKUP($A131,RATES!$A$16:$H$376,2,FALSE)</f>
        <v>PLUMBING/PIPE FITTERS</v>
      </c>
      <c r="C131" s="1">
        <f>VLOOKUP($A131,RATES!$A$16:$H$377,4,FALSE)</f>
        <v>3.0599999999999996</v>
      </c>
      <c r="D131" s="1">
        <f>VLOOKUP($A131,RATES!$A$16:$H$377,4,FALSE)</f>
        <v>3.0599999999999996</v>
      </c>
      <c r="E131" s="140">
        <f>VLOOKUP($A131,RATES!$A$16:$H$377,5,FALSE)</f>
        <v>3.4424999999999999</v>
      </c>
      <c r="F131" s="1">
        <f>VLOOKUP($A131,RATES!$A$16:$H$377,6,FALSE)</f>
        <v>3.7994999999999997</v>
      </c>
      <c r="G131" s="1">
        <f>VLOOKUP($A131,RATES!$A$16:$H$377,7,FALSE)</f>
        <v>4.1411999999999995</v>
      </c>
      <c r="H131" s="1">
        <f>VLOOKUP($A131,RATES!$A$16:$H$377,8,FALSE)</f>
        <v>4.1411999999999995</v>
      </c>
      <c r="I131" s="1">
        <f t="shared" si="2"/>
        <v>1605</v>
      </c>
    </row>
    <row r="132" spans="1:9" ht="12.75">
      <c r="A132" s="1">
        <f>IF([2]RATES1!A134&lt;&gt; "",[2]RATES1!A134,"")</f>
        <v>1606</v>
      </c>
      <c r="B132" s="1" t="str">
        <f>VLOOKUP($A132,RATES!$A$16:$H$376,2,FALSE)</f>
        <v>POTTERIES</v>
      </c>
      <c r="C132" s="1">
        <f>VLOOKUP($A132,RATES!$A$16:$H$377,4,FALSE)</f>
        <v>4.0200000000000005</v>
      </c>
      <c r="D132" s="1">
        <f>VLOOKUP($A132,RATES!$A$16:$H$377,4,FALSE)</f>
        <v>4.0200000000000005</v>
      </c>
      <c r="E132" s="140">
        <f>VLOOKUP($A132,RATES!$A$16:$H$377,5,FALSE)</f>
        <v>4.5225</v>
      </c>
      <c r="F132" s="1">
        <f>VLOOKUP($A132,RATES!$A$16:$H$377,6,FALSE)</f>
        <v>4.9915000000000003</v>
      </c>
      <c r="G132" s="1">
        <f>VLOOKUP($A132,RATES!$A$16:$H$377,7,FALSE)</f>
        <v>5.4404000000000003</v>
      </c>
      <c r="H132" s="1">
        <f>VLOOKUP($A132,RATES!$A$16:$H$377,8,FALSE)</f>
        <v>5.4404000000000003</v>
      </c>
      <c r="I132" s="1">
        <f t="shared" si="2"/>
        <v>1606</v>
      </c>
    </row>
    <row r="133" spans="1:9" ht="12.75">
      <c r="A133" s="1">
        <f>IF([2]RATES1!A135&lt;&gt; "",[2]RATES1!A135,"")</f>
        <v>1607</v>
      </c>
      <c r="B133" s="1" t="str">
        <f>VLOOKUP($A133,RATES!$A$16:$H$376,2,FALSE)</f>
        <v>PRINTING &amp; PUBLISHING</v>
      </c>
      <c r="C133" s="1">
        <f>VLOOKUP($A133,RATES!$A$16:$H$377,4,FALSE)</f>
        <v>1.2</v>
      </c>
      <c r="D133" s="1">
        <f>VLOOKUP($A133,RATES!$A$16:$H$377,4,FALSE)</f>
        <v>1.2</v>
      </c>
      <c r="E133" s="140">
        <f>VLOOKUP($A133,RATES!$A$16:$H$377,5,FALSE)</f>
        <v>1.35</v>
      </c>
      <c r="F133" s="1">
        <f>VLOOKUP($A133,RATES!$A$16:$H$377,6,FALSE)</f>
        <v>1.49</v>
      </c>
      <c r="G133" s="1">
        <f>VLOOKUP($A133,RATES!$A$16:$H$377,7,FALSE)</f>
        <v>1.6240000000000001</v>
      </c>
      <c r="H133" s="1">
        <f>VLOOKUP($A133,RATES!$A$16:$H$377,8,FALSE)</f>
        <v>1.6240000000000001</v>
      </c>
      <c r="I133" s="1">
        <f t="shared" si="2"/>
        <v>1607</v>
      </c>
    </row>
    <row r="134" spans="1:9" ht="12.75">
      <c r="A134" s="1">
        <f>IF([2]RATES1!A136&lt;&gt; "",[2]RATES1!A136,"")</f>
        <v>1608</v>
      </c>
      <c r="B134" s="1" t="str">
        <f>VLOOKUP($A134,RATES!$A$16:$H$376,2,FALSE)</f>
        <v>PRIVATE GUARD, DETECTIVE, ARMORED CARS SERVS.</v>
      </c>
      <c r="C134" s="1">
        <f>VLOOKUP($A134,RATES!$A$16:$H$377,4,FALSE)</f>
        <v>3.24</v>
      </c>
      <c r="D134" s="1">
        <f>VLOOKUP($A134,RATES!$A$16:$H$377,4,FALSE)</f>
        <v>3.24</v>
      </c>
      <c r="E134" s="140">
        <f>VLOOKUP($A134,RATES!$A$16:$H$377,5,FALSE)</f>
        <v>3.645</v>
      </c>
      <c r="F134" s="1">
        <f>VLOOKUP($A134,RATES!$A$16:$H$377,6,FALSE)</f>
        <v>4.0229999999999997</v>
      </c>
      <c r="G134" s="1">
        <f>VLOOKUP($A134,RATES!$A$16:$H$377,7,FALSE)</f>
        <v>4.3848000000000003</v>
      </c>
      <c r="H134" s="1">
        <f>VLOOKUP($A134,RATES!$A$16:$H$377,8,FALSE)</f>
        <v>4.3848000000000003</v>
      </c>
      <c r="I134" s="1">
        <f t="shared" si="2"/>
        <v>1608</v>
      </c>
    </row>
    <row r="135" spans="1:9" ht="12.75">
      <c r="A135" s="1">
        <f>IF([2]RATES1!A137&lt;&gt; "",[2]RATES1!A137,"")</f>
        <v>1609</v>
      </c>
      <c r="B135" s="1" t="str">
        <f>VLOOKUP($A135,RATES!$A$16:$H$376,2,FALSE)</f>
        <v>PROJECT SUPERINTENDENT</v>
      </c>
      <c r="C135" s="1">
        <f>VLOOKUP($A135,RATES!$A$16:$H$377,4,FALSE)</f>
        <v>4.0200000000000005</v>
      </c>
      <c r="D135" s="1">
        <f>VLOOKUP($A135,RATES!$A$16:$H$377,4,FALSE)</f>
        <v>4.0200000000000005</v>
      </c>
      <c r="E135" s="140">
        <f>VLOOKUP($A135,RATES!$A$16:$H$377,5,FALSE)</f>
        <v>4.5225</v>
      </c>
      <c r="F135" s="1">
        <f>VLOOKUP($A135,RATES!$A$16:$H$377,6,FALSE)</f>
        <v>4.9915000000000003</v>
      </c>
      <c r="G135" s="1">
        <f>VLOOKUP($A135,RATES!$A$16:$H$377,7,FALSE)</f>
        <v>5.4404000000000003</v>
      </c>
      <c r="H135" s="1">
        <f>VLOOKUP($A135,RATES!$A$16:$H$377,8,FALSE)</f>
        <v>5.4404000000000003</v>
      </c>
      <c r="I135" s="1">
        <f t="shared" si="2"/>
        <v>1609</v>
      </c>
    </row>
    <row r="136" spans="1:9" ht="12.75">
      <c r="A136" s="1">
        <f>IF([2]RATES1!A138&lt;&gt; "",[2]RATES1!A138,"")</f>
        <v>1610</v>
      </c>
      <c r="B136" s="1" t="str">
        <f>VLOOKUP($A136,RATES!$A$16:$H$376,2,FALSE)</f>
        <v xml:space="preserve">PUBLIC EMPLOYEES </v>
      </c>
      <c r="C136" s="1">
        <f>VLOOKUP($A136,RATES!$A$16:$H$377,4,FALSE)</f>
        <v>0.6</v>
      </c>
      <c r="D136" s="1">
        <f>VLOOKUP($A136,RATES!$A$16:$H$377,4,FALSE)</f>
        <v>0.6</v>
      </c>
      <c r="E136" s="140">
        <f>VLOOKUP($A136,RATES!$A$16:$H$377,5,FALSE)</f>
        <v>0.67500000000000004</v>
      </c>
      <c r="F136" s="1">
        <f>VLOOKUP($A136,RATES!$A$16:$H$377,6,FALSE)</f>
        <v>0.745</v>
      </c>
      <c r="G136" s="1">
        <f>VLOOKUP($A136,RATES!$A$16:$H$377,7,FALSE)</f>
        <v>0.81200000000000006</v>
      </c>
      <c r="H136" s="1">
        <f>VLOOKUP($A136,RATES!$A$16:$H$377,8,FALSE)</f>
        <v>0.81200000000000006</v>
      </c>
      <c r="I136" s="1">
        <f t="shared" si="2"/>
        <v>1610</v>
      </c>
    </row>
    <row r="137" spans="1:9" ht="12.75">
      <c r="A137" s="1">
        <f>IF([2]RATES1!A139&lt;&gt; "",[2]RATES1!A139,"")</f>
        <v>1611</v>
      </c>
      <c r="B137" s="1" t="str">
        <f>VLOOKUP($A137,RATES!$A$16:$H$376,2,FALSE)</f>
        <v xml:space="preserve">PUBLIC EMPLOYEES  </v>
      </c>
      <c r="C137" s="1">
        <f>VLOOKUP($A137,RATES!$A$16:$H$377,4,FALSE)</f>
        <v>4.5</v>
      </c>
      <c r="D137" s="1">
        <f>VLOOKUP($A137,RATES!$A$16:$H$377,4,FALSE)</f>
        <v>4.5</v>
      </c>
      <c r="E137" s="140">
        <f>VLOOKUP($A137,RATES!$A$16:$H$377,5,FALSE)</f>
        <v>5.0625</v>
      </c>
      <c r="F137" s="1">
        <f>VLOOKUP($A137,RATES!$A$16:$H$377,6,FALSE)</f>
        <v>5.5875000000000004</v>
      </c>
      <c r="G137" s="1">
        <f>VLOOKUP($A137,RATES!$A$16:$H$377,7,FALSE)</f>
        <v>6.09</v>
      </c>
      <c r="H137" s="1">
        <f>VLOOKUP($A137,RATES!$A$16:$H$377,8,FALSE)</f>
        <v>6.09</v>
      </c>
      <c r="I137" s="1">
        <f t="shared" si="2"/>
        <v>1611</v>
      </c>
    </row>
    <row r="138" spans="1:9" ht="12.75">
      <c r="A138" s="1">
        <f>IF([2]RATES1!A140&lt;&gt; "",[2]RATES1!A140,"")</f>
        <v>1612</v>
      </c>
      <c r="B138" s="1" t="str">
        <f>VLOOKUP($A138,RATES!$A$16:$H$376,2,FALSE)</f>
        <v xml:space="preserve">PUBLIC EMPLOYEES   </v>
      </c>
      <c r="C138" s="1">
        <f>VLOOKUP($A138,RATES!$A$16:$H$377,4,FALSE)</f>
        <v>1.32</v>
      </c>
      <c r="D138" s="1">
        <f>VLOOKUP($A138,RATES!$A$16:$H$377,4,FALSE)</f>
        <v>1.32</v>
      </c>
      <c r="E138" s="140">
        <f>VLOOKUP($A138,RATES!$A$16:$H$377,5,FALSE)</f>
        <v>1.4850000000000001</v>
      </c>
      <c r="F138" s="1">
        <f>VLOOKUP($A138,RATES!$A$16:$H$377,6,FALSE)</f>
        <v>1.6390000000000002</v>
      </c>
      <c r="G138" s="1">
        <f>VLOOKUP($A138,RATES!$A$16:$H$377,7,FALSE)</f>
        <v>1.7864</v>
      </c>
      <c r="H138" s="1">
        <f>VLOOKUP($A138,RATES!$A$16:$H$377,8,FALSE)</f>
        <v>1.7864</v>
      </c>
      <c r="I138" s="1">
        <f t="shared" si="2"/>
        <v>1612</v>
      </c>
    </row>
    <row r="139" spans="1:9" ht="12.75">
      <c r="A139" s="1">
        <f>IF([2]RATES1!A141&lt;&gt; "",[2]RATES1!A141,"")</f>
        <v>1613</v>
      </c>
      <c r="B139" s="1" t="str">
        <f>VLOOKUP($A139,RATES!$A$16:$H$376,2,FALSE)</f>
        <v xml:space="preserve">PUBLIC EMPLOYEES    </v>
      </c>
      <c r="C139" s="1">
        <f>VLOOKUP($A139,RATES!$A$16:$H$377,4,FALSE)</f>
        <v>3.9</v>
      </c>
      <c r="D139" s="1">
        <f>VLOOKUP($A139,RATES!$A$16:$H$377,4,FALSE)</f>
        <v>3.9</v>
      </c>
      <c r="E139" s="140">
        <f>VLOOKUP($A139,RATES!$A$16:$H$377,5,FALSE)</f>
        <v>4.3875000000000002</v>
      </c>
      <c r="F139" s="1">
        <f>VLOOKUP($A139,RATES!$A$16:$H$377,6,FALSE)</f>
        <v>4.8425000000000002</v>
      </c>
      <c r="G139" s="1">
        <f>VLOOKUP($A139,RATES!$A$16:$H$377,7,FALSE)</f>
        <v>5.2780000000000005</v>
      </c>
      <c r="H139" s="1">
        <f>VLOOKUP($A139,RATES!$A$16:$H$377,8,FALSE)</f>
        <v>5.2780000000000005</v>
      </c>
      <c r="I139" s="1">
        <f t="shared" si="2"/>
        <v>1613</v>
      </c>
    </row>
    <row r="140" spans="1:9" ht="12.75">
      <c r="A140" s="1">
        <f>IF([2]RATES1!A142&lt;&gt; "",[2]RATES1!A142,"")</f>
        <v>1614</v>
      </c>
      <c r="B140" s="1" t="str">
        <f>VLOOKUP($A140,RATES!$A$16:$H$376,2,FALSE)</f>
        <v xml:space="preserve">PUBLIC EMPLOYEES     </v>
      </c>
      <c r="C140" s="1">
        <f>VLOOKUP($A140,RATES!$A$16:$H$377,4,FALSE)</f>
        <v>2.88</v>
      </c>
      <c r="D140" s="1">
        <f>VLOOKUP($A140,RATES!$A$16:$H$377,4,FALSE)</f>
        <v>2.88</v>
      </c>
      <c r="E140" s="140">
        <f>VLOOKUP($A140,RATES!$A$16:$H$377,5,FALSE)</f>
        <v>3.2399999999999998</v>
      </c>
      <c r="F140" s="1">
        <f>VLOOKUP($A140,RATES!$A$16:$H$377,6,FALSE)</f>
        <v>3.5759999999999996</v>
      </c>
      <c r="G140" s="1">
        <f>VLOOKUP($A140,RATES!$A$16:$H$377,7,FALSE)</f>
        <v>3.8975999999999997</v>
      </c>
      <c r="H140" s="1">
        <f>VLOOKUP($A140,RATES!$A$16:$H$377,8,FALSE)</f>
        <v>3.8975999999999997</v>
      </c>
      <c r="I140" s="1">
        <f t="shared" si="2"/>
        <v>1614</v>
      </c>
    </row>
    <row r="141" spans="1:9" ht="12.75">
      <c r="A141" s="1">
        <f>IF([2]RATES1!A143&lt;&gt; "",[2]RATES1!A143,"")</f>
        <v>1615</v>
      </c>
      <c r="B141" s="1" t="str">
        <f>VLOOKUP($A141,RATES!$A$16:$H$376,2,FALSE)</f>
        <v xml:space="preserve">PUBLIC EMPLOYEES      </v>
      </c>
      <c r="C141" s="1">
        <f>VLOOKUP($A141,RATES!$A$16:$H$377,4,FALSE)</f>
        <v>4.5599999999999996</v>
      </c>
      <c r="D141" s="1">
        <f>VLOOKUP($A141,RATES!$A$16:$H$377,4,FALSE)</f>
        <v>4.5599999999999996</v>
      </c>
      <c r="E141" s="140">
        <f>VLOOKUP($A141,RATES!$A$16:$H$377,5,FALSE)</f>
        <v>5.13</v>
      </c>
      <c r="F141" s="1">
        <f>VLOOKUP($A141,RATES!$A$16:$H$377,6,FALSE)</f>
        <v>5.6619999999999999</v>
      </c>
      <c r="G141" s="1">
        <f>VLOOKUP($A141,RATES!$A$16:$H$377,7,FALSE)</f>
        <v>6.1711999999999998</v>
      </c>
      <c r="H141" s="1">
        <f>VLOOKUP($A141,RATES!$A$16:$H$377,8,FALSE)</f>
        <v>6.1711999999999998</v>
      </c>
      <c r="I141" s="1">
        <f t="shared" si="2"/>
        <v>1615</v>
      </c>
    </row>
    <row r="142" spans="1:9" ht="12.75">
      <c r="A142" s="1">
        <f>IF([2]RATES1!A144&lt;&gt; "",[2]RATES1!A144,"")</f>
        <v>1701</v>
      </c>
      <c r="B142" s="1" t="str">
        <f>VLOOKUP($A142,RATES!$A$16:$H$376,2,FALSE)</f>
        <v>QUARRIES</v>
      </c>
      <c r="C142" s="1">
        <f>VLOOKUP($A142,RATES!$A$16:$H$377,4,FALSE)</f>
        <v>8.8800000000000008</v>
      </c>
      <c r="D142" s="1">
        <f>VLOOKUP($A142,RATES!$A$16:$H$377,4,FALSE)</f>
        <v>8.8800000000000008</v>
      </c>
      <c r="E142" s="140">
        <f>VLOOKUP($A142,RATES!$A$16:$H$377,5,FALSE)</f>
        <v>9.99</v>
      </c>
      <c r="F142" s="1">
        <f>VLOOKUP($A142,RATES!$A$16:$H$377,6,FALSE)</f>
        <v>11.026</v>
      </c>
      <c r="G142" s="1">
        <f>VLOOKUP($A142,RATES!$A$16:$H$377,7,FALSE)</f>
        <v>12.017600000000002</v>
      </c>
      <c r="H142" s="1">
        <f>VLOOKUP($A142,RATES!$A$16:$H$377,8,FALSE)</f>
        <v>12.017600000000002</v>
      </c>
      <c r="I142" s="1">
        <f t="shared" si="2"/>
        <v>1701</v>
      </c>
    </row>
    <row r="143" spans="1:9" ht="12.75">
      <c r="A143" s="1">
        <f>IF([2]RATES1!A145&lt;&gt; "",[2]RATES1!A145,"")</f>
        <v>1801</v>
      </c>
      <c r="B143" s="1" t="str">
        <f>VLOOKUP($A143,RATES!$A$16:$H$376,2,FALSE)</f>
        <v>REAL ESTATE AGENCIES</v>
      </c>
      <c r="C143" s="1">
        <f>VLOOKUP($A143,RATES!$A$16:$H$377,4,FALSE)</f>
        <v>1.8</v>
      </c>
      <c r="D143" s="1">
        <f>VLOOKUP($A143,RATES!$A$16:$H$377,4,FALSE)</f>
        <v>1.8</v>
      </c>
      <c r="E143" s="140">
        <f>VLOOKUP($A143,RATES!$A$16:$H$377,5,FALSE)</f>
        <v>2.0249999999999999</v>
      </c>
      <c r="F143" s="1">
        <f>VLOOKUP($A143,RATES!$A$16:$H$377,6,FALSE)</f>
        <v>2.2349999999999999</v>
      </c>
      <c r="G143" s="1">
        <f>VLOOKUP($A143,RATES!$A$16:$H$377,7,FALSE)</f>
        <v>2.4359999999999999</v>
      </c>
      <c r="H143" s="1">
        <f>VLOOKUP($A143,RATES!$A$16:$H$377,8,FALSE)</f>
        <v>2.4359999999999999</v>
      </c>
      <c r="I143" s="1">
        <f t="shared" si="2"/>
        <v>1801</v>
      </c>
    </row>
    <row r="144" spans="1:9" ht="12.75">
      <c r="A144" s="1">
        <v>2323</v>
      </c>
      <c r="B144" s="1" t="str">
        <f>VLOOKUP($A144,RATES!$A$16:$H$376,2,FALSE)</f>
        <v>RESCUE</v>
      </c>
      <c r="C144" s="1">
        <f>VLOOKUP($A144,RATES!$A$16:$H$377,4,FALSE)</f>
        <v>0</v>
      </c>
      <c r="D144" s="1">
        <f>VLOOKUP($A144,RATES!$A$16:$H$377,4,FALSE)</f>
        <v>0</v>
      </c>
      <c r="E144" s="140">
        <f>VLOOKUP($A144,RATES!$A$16:$H$377,5,FALSE)</f>
        <v>0</v>
      </c>
      <c r="F144" s="1">
        <f>VLOOKUP($A144,RATES!$A$16:$H$377,6,FALSE)</f>
        <v>0</v>
      </c>
      <c r="G144" s="1">
        <f>VLOOKUP($A144,RATES!$A$16:$H$377,7,FALSE)</f>
        <v>0</v>
      </c>
      <c r="H144" s="1">
        <f>VLOOKUP($A144,RATES!$A$16:$H$377,8,FALSE)</f>
        <v>0</v>
      </c>
      <c r="I144" s="1">
        <v>2323</v>
      </c>
    </row>
    <row r="145" spans="1:9" ht="12.75">
      <c r="A145" s="1">
        <f>IF([2]RATES1!A146&lt;&gt; "",[2]RATES1!A146,"")</f>
        <v>1802</v>
      </c>
      <c r="B145" s="1" t="str">
        <f>VLOOKUP($A145,RATES!$A$16:$H$376,2,FALSE)</f>
        <v>RESTAURANTS</v>
      </c>
      <c r="C145" s="1">
        <f>VLOOKUP($A145,RATES!$A$16:$H$377,4,FALSE)</f>
        <v>1.5</v>
      </c>
      <c r="D145" s="1">
        <f>VLOOKUP($A145,RATES!$A$16:$H$377,4,FALSE)</f>
        <v>1.5</v>
      </c>
      <c r="E145" s="140">
        <f>VLOOKUP($A145,RATES!$A$16:$H$377,5,FALSE)</f>
        <v>1.6875</v>
      </c>
      <c r="F145" s="1">
        <f>VLOOKUP($A145,RATES!$A$16:$H$377,6,FALSE)</f>
        <v>1.8625</v>
      </c>
      <c r="G145" s="1">
        <f>VLOOKUP($A145,RATES!$A$16:$H$377,7,FALSE)</f>
        <v>2.0300000000000002</v>
      </c>
      <c r="H145" s="1">
        <f>VLOOKUP($A145,RATES!$A$16:$H$377,8,FALSE)</f>
        <v>2.0300000000000002</v>
      </c>
      <c r="I145" s="1">
        <f t="shared" si="2"/>
        <v>1802</v>
      </c>
    </row>
    <row r="146" spans="1:9" ht="12.75">
      <c r="A146" s="1">
        <f>IF([2]RATES1!A147&lt;&gt; "",[2]RATES1!A147,"")</f>
        <v>1803</v>
      </c>
      <c r="B146" s="1" t="str">
        <f>VLOOKUP($A146,RATES!$A$16:$H$376,2,FALSE)</f>
        <v>RIDING ACADEMY OR CLUB</v>
      </c>
      <c r="C146" s="1">
        <f>VLOOKUP($A146,RATES!$A$16:$H$377,4,FALSE)</f>
        <v>2.4</v>
      </c>
      <c r="D146" s="1">
        <f>VLOOKUP($A146,RATES!$A$16:$H$377,4,FALSE)</f>
        <v>2.4</v>
      </c>
      <c r="E146" s="140">
        <f>VLOOKUP($A146,RATES!$A$16:$H$377,5,FALSE)</f>
        <v>2.7</v>
      </c>
      <c r="F146" s="1">
        <f>VLOOKUP($A146,RATES!$A$16:$H$377,6,FALSE)</f>
        <v>2.98</v>
      </c>
      <c r="G146" s="1">
        <f>VLOOKUP($A146,RATES!$A$16:$H$377,7,FALSE)</f>
        <v>3.2480000000000002</v>
      </c>
      <c r="H146" s="1">
        <f>VLOOKUP($A146,RATES!$A$16:$H$377,8,FALSE)</f>
        <v>3.2480000000000002</v>
      </c>
      <c r="I146" s="1">
        <f t="shared" si="2"/>
        <v>1803</v>
      </c>
    </row>
    <row r="147" spans="1:9" ht="12.75">
      <c r="A147" s="1">
        <f>IF([2]RATES1!A148&lt;&gt; "",[2]RATES1!A148,"")</f>
        <v>1804</v>
      </c>
      <c r="B147" s="1" t="str">
        <f>VLOOKUP($A147,RATES!$A$16:$H$376,2,FALSE)</f>
        <v>ROOFING</v>
      </c>
      <c r="C147" s="1">
        <f>VLOOKUP($A147,RATES!$A$16:$H$377,4,FALSE)</f>
        <v>4.0200000000000005</v>
      </c>
      <c r="D147" s="1">
        <f>VLOOKUP($A147,RATES!$A$16:$H$377,4,FALSE)</f>
        <v>4.0200000000000005</v>
      </c>
      <c r="E147" s="140">
        <f>VLOOKUP($A147,RATES!$A$16:$H$377,5,FALSE)</f>
        <v>4.5225</v>
      </c>
      <c r="F147" s="1">
        <f>VLOOKUP($A147,RATES!$A$16:$H$377,6,FALSE)</f>
        <v>4.9915000000000003</v>
      </c>
      <c r="G147" s="1">
        <f>VLOOKUP($A147,RATES!$A$16:$H$377,7,FALSE)</f>
        <v>5.4404000000000003</v>
      </c>
      <c r="H147" s="1">
        <f>VLOOKUP($A147,RATES!$A$16:$H$377,8,FALSE)</f>
        <v>5.4404000000000003</v>
      </c>
      <c r="I147" s="1">
        <f t="shared" si="2"/>
        <v>1804</v>
      </c>
    </row>
    <row r="148" spans="1:9" ht="12.75">
      <c r="A148" s="1">
        <f>IF([2]RATES1!A149&lt;&gt; "",[2]RATES1!A149,"")</f>
        <v>1805</v>
      </c>
      <c r="B148" s="1" t="str">
        <f>VLOOKUP($A148,RATES!$A$16:$H$376,2,FALSE)</f>
        <v>RUG OR CARPETS</v>
      </c>
      <c r="C148" s="1">
        <f>VLOOKUP($A148,RATES!$A$16:$H$377,4,FALSE)</f>
        <v>2.04</v>
      </c>
      <c r="D148" s="1">
        <f>VLOOKUP($A148,RATES!$A$16:$H$377,4,FALSE)</f>
        <v>2.04</v>
      </c>
      <c r="E148" s="140">
        <f>VLOOKUP($A148,RATES!$A$16:$H$377,5,FALSE)</f>
        <v>2.2949999999999999</v>
      </c>
      <c r="F148" s="1">
        <f>VLOOKUP($A148,RATES!$A$16:$H$377,6,FALSE)</f>
        <v>2.5329999999999999</v>
      </c>
      <c r="G148" s="1">
        <f>VLOOKUP($A148,RATES!$A$16:$H$377,7,FALSE)</f>
        <v>2.7607999999999997</v>
      </c>
      <c r="H148" s="1">
        <f>VLOOKUP($A148,RATES!$A$16:$H$377,8,FALSE)</f>
        <v>2.7607999999999997</v>
      </c>
      <c r="I148" s="1">
        <f t="shared" si="2"/>
        <v>1805</v>
      </c>
    </row>
    <row r="149" spans="1:9" ht="12.75">
      <c r="A149" s="1">
        <f>IF([2]RATES1!A150&lt;&gt; "",[2]RATES1!A150,"")</f>
        <v>1901</v>
      </c>
      <c r="B149" s="1" t="str">
        <f>VLOOKUP($A149,RATES!$A$16:$H$376,2,FALSE)</f>
        <v>SAILMAKERS AND HANDYMEN</v>
      </c>
      <c r="C149" s="1">
        <f>VLOOKUP($A149,RATES!$A$16:$H$377,4,FALSE)</f>
        <v>1.56</v>
      </c>
      <c r="D149" s="1">
        <f>VLOOKUP($A149,RATES!$A$16:$H$377,4,FALSE)</f>
        <v>1.56</v>
      </c>
      <c r="E149" s="140">
        <f>VLOOKUP($A149,RATES!$A$16:$H$377,5,FALSE)</f>
        <v>1.7549999999999999</v>
      </c>
      <c r="F149" s="1">
        <f>VLOOKUP($A149,RATES!$A$16:$H$377,6,FALSE)</f>
        <v>1.9370000000000001</v>
      </c>
      <c r="G149" s="1">
        <f>VLOOKUP($A149,RATES!$A$16:$H$377,7,FALSE)</f>
        <v>2.1112000000000002</v>
      </c>
      <c r="H149" s="1">
        <f>VLOOKUP($A149,RATES!$A$16:$H$377,8,FALSE)</f>
        <v>2.1112000000000002</v>
      </c>
      <c r="I149" s="1">
        <f t="shared" si="2"/>
        <v>1901</v>
      </c>
    </row>
    <row r="150" spans="1:9" ht="12.75">
      <c r="A150" s="1">
        <f>IF([2]RATES1!A151&lt;&gt; "",[2]RATES1!A151,"")</f>
        <v>1902</v>
      </c>
      <c r="B150" s="1" t="str">
        <f>VLOOKUP($A150,RATES!$A$16:$H$376,2,FALSE)</f>
        <v>SALEMEN, COLLECTORS AND MESSENGERS</v>
      </c>
      <c r="C150" s="1">
        <f>VLOOKUP($A150,RATES!$A$16:$H$377,4,FALSE)</f>
        <v>1.02</v>
      </c>
      <c r="D150" s="1">
        <f>VLOOKUP($A150,RATES!$A$16:$H$377,4,FALSE)</f>
        <v>1.02</v>
      </c>
      <c r="E150" s="140">
        <f>VLOOKUP($A150,RATES!$A$16:$H$377,5,FALSE)</f>
        <v>1.1475</v>
      </c>
      <c r="F150" s="1">
        <f>VLOOKUP($A150,RATES!$A$16:$H$377,6,FALSE)</f>
        <v>1.2665</v>
      </c>
      <c r="G150" s="1">
        <f>VLOOKUP($A150,RATES!$A$16:$H$377,7,FALSE)</f>
        <v>1.3803999999999998</v>
      </c>
      <c r="H150" s="1">
        <f>VLOOKUP($A150,RATES!$A$16:$H$377,8,FALSE)</f>
        <v>1.3803999999999998</v>
      </c>
      <c r="I150" s="1">
        <f t="shared" si="2"/>
        <v>1902</v>
      </c>
    </row>
    <row r="151" spans="1:9" ht="12.75">
      <c r="A151" s="1">
        <f>IF([2]RATES1!A152&lt;&gt; "",[2]RATES1!A152,"")</f>
        <v>1903</v>
      </c>
      <c r="B151" s="1" t="str">
        <f>VLOOKUP($A151,RATES!$A$16:$H$376,2,FALSE)</f>
        <v>SALVAGE OPERATION</v>
      </c>
      <c r="C151" s="1">
        <f>VLOOKUP($A151,RATES!$A$16:$H$377,4,FALSE)</f>
        <v>5.22</v>
      </c>
      <c r="D151" s="1">
        <f>VLOOKUP($A151,RATES!$A$16:$H$377,4,FALSE)</f>
        <v>5.22</v>
      </c>
      <c r="E151" s="140">
        <f>VLOOKUP($A151,RATES!$A$16:$H$377,5,FALSE)</f>
        <v>5.8724999999999996</v>
      </c>
      <c r="F151" s="1">
        <f>VLOOKUP($A151,RATES!$A$16:$H$377,6,FALSE)</f>
        <v>6.4814999999999996</v>
      </c>
      <c r="G151" s="1">
        <f>VLOOKUP($A151,RATES!$A$16:$H$377,7,FALSE)</f>
        <v>7.0643999999999991</v>
      </c>
      <c r="H151" s="1">
        <f>VLOOKUP($A151,RATES!$A$16:$H$377,8,FALSE)</f>
        <v>7.0643999999999991</v>
      </c>
      <c r="I151" s="1">
        <f t="shared" si="2"/>
        <v>1903</v>
      </c>
    </row>
    <row r="152" spans="1:9" ht="12.75">
      <c r="A152" s="1">
        <f>IF([2]RATES1!A153&lt;&gt; "",[2]RATES1!A153,"")</f>
        <v>1904</v>
      </c>
      <c r="B152" s="1" t="str">
        <f>VLOOKUP($A152,RATES!$A$16:$H$376,2,FALSE)</f>
        <v>SALVAGE OPERATION-WRECKING AND SHORING</v>
      </c>
      <c r="C152" s="1">
        <f>VLOOKUP($A152,RATES!$A$16:$H$377,4,FALSE)</f>
        <v>10.02</v>
      </c>
      <c r="D152" s="1">
        <f>VLOOKUP($A152,RATES!$A$16:$H$377,4,FALSE)</f>
        <v>10.02</v>
      </c>
      <c r="E152" s="140">
        <f>VLOOKUP($A152,RATES!$A$16:$H$377,5,FALSE)</f>
        <v>11.272499999999999</v>
      </c>
      <c r="F152" s="1">
        <f>VLOOKUP($A152,RATES!$A$16:$H$377,6,FALSE)</f>
        <v>12.4415</v>
      </c>
      <c r="G152" s="1">
        <f>VLOOKUP($A152,RATES!$A$16:$H$377,7,FALSE)</f>
        <v>13.5604</v>
      </c>
      <c r="H152" s="1">
        <f>VLOOKUP($A152,RATES!$A$16:$H$377,8,FALSE)</f>
        <v>13.5604</v>
      </c>
      <c r="I152" s="1">
        <f t="shared" si="2"/>
        <v>1904</v>
      </c>
    </row>
    <row r="153" spans="1:9" ht="12.75">
      <c r="A153" s="1">
        <f>IF([2]RATES1!A154&lt;&gt; "",[2]RATES1!A154,"")</f>
        <v>1905</v>
      </c>
      <c r="B153" s="1" t="str">
        <f>VLOOKUP($A153,RATES!$A$16:$H$376,2,FALSE)</f>
        <v>SANDBLASTING</v>
      </c>
      <c r="C153" s="1">
        <f>VLOOKUP($A153,RATES!$A$16:$H$377,4,FALSE)</f>
        <v>4.5599999999999996</v>
      </c>
      <c r="D153" s="1">
        <f>VLOOKUP($A153,RATES!$A$16:$H$377,4,FALSE)</f>
        <v>4.5599999999999996</v>
      </c>
      <c r="E153" s="140">
        <f>VLOOKUP($A153,RATES!$A$16:$H$377,5,FALSE)</f>
        <v>5.13</v>
      </c>
      <c r="F153" s="1">
        <f>VLOOKUP($A153,RATES!$A$16:$H$377,6,FALSE)</f>
        <v>5.6619999999999999</v>
      </c>
      <c r="G153" s="1">
        <f>VLOOKUP($A153,RATES!$A$16:$H$377,7,FALSE)</f>
        <v>6.1711999999999998</v>
      </c>
      <c r="H153" s="1">
        <f>VLOOKUP($A153,RATES!$A$16:$H$377,8,FALSE)</f>
        <v>6.1711999999999998</v>
      </c>
      <c r="I153" s="1">
        <f t="shared" si="2"/>
        <v>1905</v>
      </c>
    </row>
    <row r="154" spans="1:9" ht="12.75">
      <c r="A154" s="1">
        <v>2324</v>
      </c>
      <c r="B154" s="1" t="str">
        <f>VLOOKUP($A154,RATES!$A$16:$H$376,2,FALSE)</f>
        <v>SECURITY ALARM INSTALLATION/ REPAIR AND SALES</v>
      </c>
      <c r="C154" s="1">
        <f>VLOOKUP($A154,RATES!$A$16:$H$377,4,FALSE)</f>
        <v>3.74</v>
      </c>
      <c r="D154" s="1">
        <f>VLOOKUP($A154,RATES!$A$16:$H$377,4,FALSE)</f>
        <v>3.74</v>
      </c>
      <c r="E154" s="140">
        <f>VLOOKUP($A154,RATES!$A$16:$H$377,5,FALSE)</f>
        <v>3.74</v>
      </c>
      <c r="F154" s="1">
        <f>VLOOKUP($A154,RATES!$A$16:$H$377,6,FALSE)</f>
        <v>3.74</v>
      </c>
      <c r="G154" s="1">
        <f>VLOOKUP($A154,RATES!$A$16:$H$377,7,FALSE)</f>
        <v>3.74</v>
      </c>
      <c r="H154" s="1">
        <f>VLOOKUP($A154,RATES!$A$16:$H$377,8,FALSE)</f>
        <v>3.74</v>
      </c>
      <c r="I154" s="1">
        <v>2324</v>
      </c>
    </row>
    <row r="155" spans="1:9" ht="12.75">
      <c r="A155" s="1">
        <v>2325</v>
      </c>
      <c r="B155" s="1" t="str">
        <f>VLOOKUP($A155,RATES!$A$16:$H$376,2,FALSE)</f>
        <v>SEPTIC TANK CLEANING AND REMOVAL OF WASTE- PORTABLE TOILETS</v>
      </c>
      <c r="C155" s="1">
        <f>VLOOKUP($A155,RATES!$A$16:$H$377,4,FALSE)</f>
        <v>5.0199999999999996</v>
      </c>
      <c r="D155" s="1">
        <f>VLOOKUP($A155,RATES!$A$16:$H$377,4,FALSE)</f>
        <v>5.0199999999999996</v>
      </c>
      <c r="E155" s="140">
        <f>VLOOKUP($A155,RATES!$A$16:$H$377,5,FALSE)</f>
        <v>5.0199999999999996</v>
      </c>
      <c r="F155" s="1">
        <f>VLOOKUP($A155,RATES!$A$16:$H$377,6,FALSE)</f>
        <v>5.0199999999999996</v>
      </c>
      <c r="G155" s="1">
        <f>VLOOKUP($A155,RATES!$A$16:$H$377,7,FALSE)</f>
        <v>5.0199999999999996</v>
      </c>
      <c r="H155" s="1">
        <f>VLOOKUP($A155,RATES!$A$16:$H$377,8,FALSE)</f>
        <v>5.0199999999999996</v>
      </c>
      <c r="I155" s="1">
        <v>2325</v>
      </c>
    </row>
    <row r="156" spans="1:9" ht="12.75">
      <c r="A156" s="1">
        <f>IF([2]RATES1!A155&lt;&gt; "",[2]RATES1!A155,"")</f>
        <v>1906</v>
      </c>
      <c r="B156" s="1" t="str">
        <f>VLOOKUP($A156,RATES!$A$16:$H$376,2,FALSE)</f>
        <v>SEWER CONSTRUCTION</v>
      </c>
      <c r="C156" s="1">
        <f>VLOOKUP($A156,RATES!$A$16:$H$377,4,FALSE)</f>
        <v>11.58</v>
      </c>
      <c r="D156" s="1">
        <f>VLOOKUP($A156,RATES!$A$16:$H$377,4,FALSE)</f>
        <v>11.58</v>
      </c>
      <c r="E156" s="140">
        <f>VLOOKUP($A156,RATES!$A$16:$H$377,5,FALSE)</f>
        <v>13.0275</v>
      </c>
      <c r="F156" s="1">
        <f>VLOOKUP($A156,RATES!$A$16:$H$377,6,FALSE)</f>
        <v>14.378500000000001</v>
      </c>
      <c r="G156" s="1">
        <f>VLOOKUP($A156,RATES!$A$16:$H$377,7,FALSE)</f>
        <v>15.671600000000002</v>
      </c>
      <c r="H156" s="1">
        <f>VLOOKUP($A156,RATES!$A$16:$H$377,8,FALSE)</f>
        <v>15.671600000000002</v>
      </c>
      <c r="I156" s="1">
        <f t="shared" ref="I156:I188" si="3">A156</f>
        <v>1906</v>
      </c>
    </row>
    <row r="157" spans="1:9" ht="12.75">
      <c r="A157" s="1">
        <f>IF([2]RATES1!A156&lt;&gt; "",[2]RATES1!A156,"")</f>
        <v>1907</v>
      </c>
      <c r="B157" s="1" t="str">
        <f>VLOOKUP($A157,RATES!$A$16:$H$376,2,FALSE)</f>
        <v>SHIP CHANDLERS</v>
      </c>
      <c r="C157" s="1">
        <f>VLOOKUP($A157,RATES!$A$16:$H$377,4,FALSE)</f>
        <v>3</v>
      </c>
      <c r="D157" s="1">
        <f>VLOOKUP($A157,RATES!$A$16:$H$377,4,FALSE)</f>
        <v>3</v>
      </c>
      <c r="E157" s="140">
        <f>VLOOKUP($A157,RATES!$A$16:$H$377,5,FALSE)</f>
        <v>3.375</v>
      </c>
      <c r="F157" s="1">
        <f>VLOOKUP($A157,RATES!$A$16:$H$377,6,FALSE)</f>
        <v>3.7250000000000001</v>
      </c>
      <c r="G157" s="1">
        <f>VLOOKUP($A157,RATES!$A$16:$H$377,7,FALSE)</f>
        <v>4.0600000000000005</v>
      </c>
      <c r="H157" s="1">
        <f>VLOOKUP($A157,RATES!$A$16:$H$377,8,FALSE)</f>
        <v>4.0600000000000005</v>
      </c>
      <c r="I157" s="1">
        <f t="shared" si="3"/>
        <v>1907</v>
      </c>
    </row>
    <row r="158" spans="1:9" ht="12.75">
      <c r="A158" s="1">
        <v>2326</v>
      </c>
      <c r="B158" s="1" t="str">
        <f>VLOOKUP($A158,RATES!$A$16:$H$376,2,FALSE)</f>
        <v>SHOE STORES</v>
      </c>
      <c r="C158" s="1">
        <f>VLOOKUP($A158,RATES!$A$16:$H$377,4,FALSE)</f>
        <v>0</v>
      </c>
      <c r="D158" s="1">
        <f>VLOOKUP($A158,RATES!$A$16:$H$377,4,FALSE)</f>
        <v>0</v>
      </c>
      <c r="E158" s="140">
        <f>VLOOKUP($A158,RATES!$A$16:$H$377,5,FALSE)</f>
        <v>0</v>
      </c>
      <c r="F158" s="1">
        <f>VLOOKUP($A158,RATES!$A$16:$H$377,6,FALSE)</f>
        <v>0</v>
      </c>
      <c r="G158" s="1">
        <f>VLOOKUP($A158,RATES!$A$16:$H$377,7,FALSE)</f>
        <v>0</v>
      </c>
      <c r="H158" s="1">
        <f>VLOOKUP($A158,RATES!$A$16:$H$377,8,FALSE)</f>
        <v>0</v>
      </c>
      <c r="I158" s="1">
        <v>2326</v>
      </c>
    </row>
    <row r="159" spans="1:9" ht="12.75">
      <c r="A159" s="1">
        <f>IF([2]RATES1!A157&lt;&gt; "",[2]RATES1!A157,"")</f>
        <v>1908</v>
      </c>
      <c r="B159" s="1" t="str">
        <f>VLOOKUP($A159,RATES!$A$16:$H$376,2,FALSE)</f>
        <v>SILVERSMITH, GOLDSMITH AND JEWELERS</v>
      </c>
      <c r="C159" s="1">
        <f>VLOOKUP($A159,RATES!$A$16:$H$377,4,FALSE)</f>
        <v>4.0200000000000005</v>
      </c>
      <c r="D159" s="1">
        <f>VLOOKUP($A159,RATES!$A$16:$H$377,4,FALSE)</f>
        <v>4.0200000000000005</v>
      </c>
      <c r="E159" s="140">
        <f>VLOOKUP($A159,RATES!$A$16:$H$377,5,FALSE)</f>
        <v>4.5225</v>
      </c>
      <c r="F159" s="1">
        <f>VLOOKUP($A159,RATES!$A$16:$H$377,6,FALSE)</f>
        <v>4.9915000000000003</v>
      </c>
      <c r="G159" s="1">
        <f>VLOOKUP($A159,RATES!$A$16:$H$377,7,FALSE)</f>
        <v>5.4404000000000003</v>
      </c>
      <c r="H159" s="1">
        <f>VLOOKUP($A159,RATES!$A$16:$H$377,8,FALSE)</f>
        <v>5.4404000000000003</v>
      </c>
      <c r="I159" s="1">
        <f t="shared" si="3"/>
        <v>1908</v>
      </c>
    </row>
    <row r="160" spans="1:9" ht="12.75">
      <c r="A160" s="1">
        <v>2327</v>
      </c>
      <c r="B160" s="1" t="str">
        <f>VLOOKUP($A160,RATES!$A$16:$H$376,2,FALSE)</f>
        <v>SOLAR ENERGY CONTRACTORS- INSTALLATION</v>
      </c>
      <c r="C160" s="1">
        <f>VLOOKUP($A160,RATES!$A$16:$H$377,4,FALSE)</f>
        <v>7.35</v>
      </c>
      <c r="D160" s="1">
        <f>VLOOKUP($A160,RATES!$A$16:$H$377,4,FALSE)</f>
        <v>7.35</v>
      </c>
      <c r="E160" s="140">
        <f>VLOOKUP($A160,RATES!$A$16:$H$377,5,FALSE)</f>
        <v>7.35</v>
      </c>
      <c r="F160" s="1">
        <f>VLOOKUP($A160,RATES!$A$16:$H$377,6,FALSE)</f>
        <v>7.35</v>
      </c>
      <c r="G160" s="1">
        <f>VLOOKUP($A160,RATES!$A$16:$H$377,7,FALSE)</f>
        <v>7.35</v>
      </c>
      <c r="H160" s="1">
        <f>VLOOKUP($A160,RATES!$A$16:$H$377,8,FALSE)</f>
        <v>7.35</v>
      </c>
      <c r="I160" s="1">
        <v>2327</v>
      </c>
    </row>
    <row r="161" spans="1:9" ht="12.75">
      <c r="A161" s="1">
        <f>IF([2]RATES1!A158&lt;&gt; "",[2]RATES1!A158,"")</f>
        <v>1909</v>
      </c>
      <c r="B161" s="1" t="str">
        <f>VLOOKUP($A161,RATES!$A$16:$H$376,2,FALSE)</f>
        <v>SMOKESTACKS OR CHIMNEY ERECTION</v>
      </c>
      <c r="C161" s="1">
        <f>VLOOKUP($A161,RATES!$A$16:$H$377,4,FALSE)</f>
        <v>30</v>
      </c>
      <c r="D161" s="1">
        <f>VLOOKUP($A161,RATES!$A$16:$H$377,4,FALSE)</f>
        <v>30</v>
      </c>
      <c r="E161" s="140">
        <f>VLOOKUP($A161,RATES!$A$16:$H$377,5,FALSE)</f>
        <v>33.75</v>
      </c>
      <c r="F161" s="1">
        <f>VLOOKUP($A161,RATES!$A$16:$H$377,6,FALSE)</f>
        <v>37.25</v>
      </c>
      <c r="G161" s="1">
        <f>VLOOKUP($A161,RATES!$A$16:$H$377,7,FALSE)</f>
        <v>40.6</v>
      </c>
      <c r="H161" s="1">
        <f>VLOOKUP($A161,RATES!$A$16:$H$377,8,FALSE)</f>
        <v>40.6</v>
      </c>
      <c r="I161" s="1">
        <f t="shared" si="3"/>
        <v>1909</v>
      </c>
    </row>
    <row r="162" spans="1:9" ht="12.75">
      <c r="A162" s="1">
        <v>2328</v>
      </c>
      <c r="B162" s="1" t="str">
        <f>VLOOKUP($A162,RATES!$A$16:$H$376,2,FALSE)</f>
        <v>SPORTING GOODS</v>
      </c>
      <c r="C162" s="1">
        <f>VLOOKUP($A162,RATES!$A$16:$H$377,4,FALSE)</f>
        <v>4.09</v>
      </c>
      <c r="D162" s="1">
        <f>VLOOKUP($A162,RATES!$A$16:$H$377,4,FALSE)</f>
        <v>4.09</v>
      </c>
      <c r="E162" s="140">
        <f>VLOOKUP($A162,RATES!$A$16:$H$377,5,FALSE)</f>
        <v>4.09</v>
      </c>
      <c r="F162" s="1">
        <f>VLOOKUP($A162,RATES!$A$16:$H$377,6,FALSE)</f>
        <v>4.09</v>
      </c>
      <c r="G162" s="1">
        <f>VLOOKUP($A162,RATES!$A$16:$H$377,7,FALSE)</f>
        <v>4.09</v>
      </c>
      <c r="H162" s="1">
        <f>VLOOKUP($A162,RATES!$A$16:$H$377,8,FALSE)</f>
        <v>4.09</v>
      </c>
      <c r="I162" s="1">
        <v>2328</v>
      </c>
    </row>
    <row r="163" spans="1:9" ht="12.75">
      <c r="A163" s="1">
        <f>IF([2]RATES1!A159&lt;&gt; "",[2]RATES1!A159,"")</f>
        <v>1910</v>
      </c>
      <c r="B163" s="1" t="str">
        <f>VLOOKUP($A163,RATES!$A$16:$H$376,2,FALSE)</f>
        <v>SPRINKLERS INSTALLATION</v>
      </c>
      <c r="C163" s="1">
        <f>VLOOKUP($A163,RATES!$A$16:$H$377,4,FALSE)</f>
        <v>2.04</v>
      </c>
      <c r="D163" s="1">
        <f>VLOOKUP($A163,RATES!$A$16:$H$377,4,FALSE)</f>
        <v>2.04</v>
      </c>
      <c r="E163" s="140">
        <f>VLOOKUP($A163,RATES!$A$16:$H$377,5,FALSE)</f>
        <v>2.2949999999999999</v>
      </c>
      <c r="F163" s="1">
        <f>VLOOKUP($A163,RATES!$A$16:$H$377,6,FALSE)</f>
        <v>2.5329999999999999</v>
      </c>
      <c r="G163" s="1">
        <f>VLOOKUP($A163,RATES!$A$16:$H$377,7,FALSE)</f>
        <v>2.7607999999999997</v>
      </c>
      <c r="H163" s="1">
        <f>VLOOKUP($A163,RATES!$A$16:$H$377,8,FALSE)</f>
        <v>2.7607999999999997</v>
      </c>
      <c r="I163" s="1">
        <f t="shared" si="3"/>
        <v>1910</v>
      </c>
    </row>
    <row r="164" spans="1:9" ht="12.75">
      <c r="A164" s="1">
        <f>IF([2]RATES1!A160&lt;&gt; "",[2]RATES1!A160,"")</f>
        <v>1911</v>
      </c>
      <c r="B164" s="1" t="str">
        <f>VLOOKUP($A164,RATES!$A$16:$H$376,2,FALSE)</f>
        <v>STEVEDORING</v>
      </c>
      <c r="C164" s="1">
        <f>VLOOKUP($A164,RATES!$A$16:$H$377,4,FALSE)</f>
        <v>13.08</v>
      </c>
      <c r="D164" s="134">
        <f>VLOOKUP($A164,RATES!$A$16:$H$377,4,FALSE)</f>
        <v>13.08</v>
      </c>
      <c r="E164" s="140">
        <f>VLOOKUP($A164,RATES!$A$16:$H$377,5,FALSE)</f>
        <v>14.715</v>
      </c>
      <c r="F164" s="1">
        <f>VLOOKUP($A164,RATES!$A$16:$H$377,6,FALSE)</f>
        <v>16.241</v>
      </c>
      <c r="G164" s="1">
        <f>VLOOKUP($A164,RATES!$A$16:$H$377,7,FALSE)</f>
        <v>17.701599999999999</v>
      </c>
      <c r="H164" s="1">
        <f>VLOOKUP($A164,RATES!$A$16:$H$377,8,FALSE)</f>
        <v>17.701599999999999</v>
      </c>
      <c r="I164" s="1">
        <f t="shared" si="3"/>
        <v>1911</v>
      </c>
    </row>
    <row r="165" spans="1:9" ht="12.75">
      <c r="A165" s="1">
        <f>IF([2]RATES1!A161&lt;&gt; "",[2]RATES1!A161,"")</f>
        <v>1912</v>
      </c>
      <c r="B165" s="1" t="str">
        <f>VLOOKUP($A165,RATES!$A$16:$H$376,2,FALSE)</f>
        <v>STONE CRUSHING</v>
      </c>
      <c r="C165" s="1">
        <f>VLOOKUP($A165,RATES!$A$16:$H$377,4,FALSE)</f>
        <v>6</v>
      </c>
      <c r="D165" s="134">
        <f>VLOOKUP($A165,RATES!$A$16:$H$377,4,FALSE)</f>
        <v>6</v>
      </c>
      <c r="E165" s="140">
        <f>VLOOKUP($A165,RATES!$A$16:$H$377,5,FALSE)</f>
        <v>6.75</v>
      </c>
      <c r="F165" s="1">
        <f>VLOOKUP($A165,RATES!$A$16:$H$377,6,FALSE)</f>
        <v>7.45</v>
      </c>
      <c r="G165" s="1">
        <f>VLOOKUP($A165,RATES!$A$16:$H$377,7,FALSE)</f>
        <v>8.120000000000001</v>
      </c>
      <c r="H165" s="1">
        <f>VLOOKUP($A165,RATES!$A$16:$H$377,8,FALSE)</f>
        <v>8.120000000000001</v>
      </c>
      <c r="I165" s="1">
        <f t="shared" si="3"/>
        <v>1912</v>
      </c>
    </row>
    <row r="166" spans="1:9" ht="12.75">
      <c r="A166" s="1">
        <f>IF([2]RATES1!A162&lt;&gt; "",[2]RATES1!A162,"")</f>
        <v>1913</v>
      </c>
      <c r="B166" s="1" t="str">
        <f>VLOOKUP($A166,RATES!$A$16:$H$376,2,FALSE)</f>
        <v>STORES-FISH AND POULTRY</v>
      </c>
      <c r="C166" s="1">
        <f>VLOOKUP($A166,RATES!$A$16:$H$377,4,FALSE)</f>
        <v>1.8</v>
      </c>
      <c r="D166" s="134">
        <f>VLOOKUP($A166,RATES!$A$16:$H$377,4,FALSE)</f>
        <v>1.8</v>
      </c>
      <c r="E166" s="140">
        <f>VLOOKUP($A166,RATES!$A$16:$H$377,5,FALSE)</f>
        <v>2.0249999999999999</v>
      </c>
      <c r="F166" s="1">
        <f>VLOOKUP($A166,RATES!$A$16:$H$377,6,FALSE)</f>
        <v>2.2349999999999999</v>
      </c>
      <c r="G166" s="1">
        <f>VLOOKUP($A166,RATES!$A$16:$H$377,7,FALSE)</f>
        <v>2.4359999999999999</v>
      </c>
      <c r="H166" s="1">
        <f>VLOOKUP($A166,RATES!$A$16:$H$377,8,FALSE)</f>
        <v>2.4359999999999999</v>
      </c>
      <c r="I166" s="1">
        <f t="shared" si="3"/>
        <v>1913</v>
      </c>
    </row>
    <row r="167" spans="1:9" ht="12.75">
      <c r="A167" s="1">
        <f>IF([2]RATES1!A163&lt;&gt; "",[2]RATES1!A163,"")</f>
        <v>1914</v>
      </c>
      <c r="B167" s="1" t="str">
        <f>VLOOKUP($A167,RATES!$A$16:$H$376,2,FALSE)</f>
        <v>STORES-RETAIL</v>
      </c>
      <c r="C167" s="1">
        <f>VLOOKUP($A167,RATES!$A$16:$H$377,4,FALSE)</f>
        <v>1.8</v>
      </c>
      <c r="D167" s="134">
        <f>VLOOKUP($A167,RATES!$A$16:$H$377,4,FALSE)</f>
        <v>1.8</v>
      </c>
      <c r="E167" s="140">
        <f>VLOOKUP($A167,RATES!$A$16:$H$377,5,FALSE)</f>
        <v>2.0249999999999999</v>
      </c>
      <c r="F167" s="1">
        <f>VLOOKUP($A167,RATES!$A$16:$H$377,6,FALSE)</f>
        <v>2.2349999999999999</v>
      </c>
      <c r="G167" s="1">
        <f>VLOOKUP($A167,RATES!$A$16:$H$377,7,FALSE)</f>
        <v>2.4359999999999999</v>
      </c>
      <c r="H167" s="1">
        <f>VLOOKUP($A167,RATES!$A$16:$H$377,8,FALSE)</f>
        <v>2.4359999999999999</v>
      </c>
      <c r="I167" s="1">
        <f t="shared" si="3"/>
        <v>1914</v>
      </c>
    </row>
    <row r="168" spans="1:9" ht="12.75">
      <c r="A168" s="1">
        <f>IF([2]RATES1!A164&lt;&gt; "",[2]RATES1!A164,"")</f>
        <v>1915</v>
      </c>
      <c r="B168" s="1" t="str">
        <f>VLOOKUP($A168,RATES!$A$16:$H$376,2,FALSE)</f>
        <v>STORES-WHOLESALE</v>
      </c>
      <c r="C168" s="1">
        <f>VLOOKUP($A168,RATES!$A$16:$H$377,4,FALSE)</f>
        <v>2.4</v>
      </c>
      <c r="D168" s="134">
        <f>VLOOKUP($A168,RATES!$A$16:$H$377,4,FALSE)</f>
        <v>2.4</v>
      </c>
      <c r="E168" s="140">
        <f>VLOOKUP($A168,RATES!$A$16:$H$377,5,FALSE)</f>
        <v>2.7</v>
      </c>
      <c r="F168" s="1">
        <f>VLOOKUP($A168,RATES!$A$16:$H$377,6,FALSE)</f>
        <v>2.98</v>
      </c>
      <c r="G168" s="1">
        <f>VLOOKUP($A168,RATES!$A$16:$H$377,7,FALSE)</f>
        <v>3.2480000000000002</v>
      </c>
      <c r="H168" s="1">
        <f>VLOOKUP($A168,RATES!$A$16:$H$377,8,FALSE)</f>
        <v>3.2480000000000002</v>
      </c>
      <c r="I168" s="1">
        <f t="shared" si="3"/>
        <v>1915</v>
      </c>
    </row>
    <row r="169" spans="1:9" ht="12.75">
      <c r="A169" s="1">
        <f>IF([2]RATES1!A165&lt;&gt; "",[2]RATES1!A165,"")</f>
        <v>1916</v>
      </c>
      <c r="B169" s="1" t="str">
        <f>VLOOKUP($A169,RATES!$A$16:$H$376,2,FALSE)</f>
        <v>STREET GRADING</v>
      </c>
      <c r="C169" s="1">
        <f>VLOOKUP($A169,RATES!$A$16:$H$377,4,FALSE)</f>
        <v>5.58</v>
      </c>
      <c r="D169" s="134">
        <f>VLOOKUP($A169,RATES!$A$16:$H$377,4,FALSE)</f>
        <v>5.58</v>
      </c>
      <c r="E169" s="140">
        <f>VLOOKUP($A169,RATES!$A$16:$H$377,5,FALSE)</f>
        <v>6.2774999999999999</v>
      </c>
      <c r="F169" s="1">
        <f>VLOOKUP($A169,RATES!$A$16:$H$377,6,FALSE)</f>
        <v>6.9285000000000005</v>
      </c>
      <c r="G169" s="1">
        <f>VLOOKUP($A169,RATES!$A$16:$H$377,7,FALSE)</f>
        <v>7.5516000000000005</v>
      </c>
      <c r="H169" s="1">
        <f>VLOOKUP($A169,RATES!$A$16:$H$377,8,FALSE)</f>
        <v>7.5516000000000005</v>
      </c>
      <c r="I169" s="1">
        <f t="shared" si="3"/>
        <v>1916</v>
      </c>
    </row>
    <row r="170" spans="1:9" ht="12.75">
      <c r="A170" s="1">
        <f>IF([2]RATES1!A166&lt;&gt; "",[2]RATES1!A166,"")</f>
        <v>1917</v>
      </c>
      <c r="B170" s="1" t="str">
        <f>VLOOKUP($A170,RATES!$A$16:$H$376,2,FALSE)</f>
        <v>STREET SCRAPING AND PAVING</v>
      </c>
      <c r="C170" s="1">
        <f>VLOOKUP($A170,RATES!$A$16:$H$377,4,FALSE)</f>
        <v>5.04</v>
      </c>
      <c r="D170" s="134">
        <f>VLOOKUP($A170,RATES!$A$16:$H$377,4,FALSE)</f>
        <v>5.04</v>
      </c>
      <c r="E170" s="140">
        <f>VLOOKUP($A170,RATES!$A$16:$H$377,5,FALSE)</f>
        <v>5.67</v>
      </c>
      <c r="F170" s="1">
        <f>VLOOKUP($A170,RATES!$A$16:$H$377,6,FALSE)</f>
        <v>6.258</v>
      </c>
      <c r="G170" s="1">
        <f>VLOOKUP($A170,RATES!$A$16:$H$377,7,FALSE)</f>
        <v>6.8208000000000002</v>
      </c>
      <c r="H170" s="1">
        <f>VLOOKUP($A170,RATES!$A$16:$H$377,8,FALSE)</f>
        <v>6.8208000000000002</v>
      </c>
      <c r="I170" s="1">
        <f t="shared" si="3"/>
        <v>1917</v>
      </c>
    </row>
    <row r="171" spans="1:9" ht="12.75">
      <c r="A171" s="1">
        <f>IF([2]RATES1!A167&lt;&gt; "",[2]RATES1!A167,"")</f>
        <v>1918</v>
      </c>
      <c r="B171" s="1" t="str">
        <f>VLOOKUP($A171,RATES!$A$16:$H$376,2,FALSE)</f>
        <v>SWIMMING POOLS, MAINTENANCE OF</v>
      </c>
      <c r="C171" s="1">
        <f>VLOOKUP($A171,RATES!$A$16:$H$377,4,FALSE)</f>
        <v>1.56</v>
      </c>
      <c r="D171" s="134">
        <f>VLOOKUP($A171,RATES!$A$16:$H$377,4,FALSE)</f>
        <v>1.56</v>
      </c>
      <c r="E171" s="140">
        <f>VLOOKUP($A171,RATES!$A$16:$H$377,5,FALSE)</f>
        <v>1.7549999999999999</v>
      </c>
      <c r="F171" s="1">
        <f>VLOOKUP($A171,RATES!$A$16:$H$377,6,FALSE)</f>
        <v>1.9370000000000001</v>
      </c>
      <c r="G171" s="1">
        <f>VLOOKUP($A171,RATES!$A$16:$H$377,7,FALSE)</f>
        <v>2.1112000000000002</v>
      </c>
      <c r="H171" s="1">
        <f>VLOOKUP($A171,RATES!$A$16:$H$377,8,FALSE)</f>
        <v>2.1112000000000002</v>
      </c>
      <c r="I171" s="1">
        <f t="shared" si="3"/>
        <v>1918</v>
      </c>
    </row>
    <row r="172" spans="1:9" ht="12.75">
      <c r="A172" s="1">
        <f>IF([2]RATES1!A168&lt;&gt; "",[2]RATES1!A168,"")</f>
        <v>2001</v>
      </c>
      <c r="B172" s="1" t="str">
        <f>VLOOKUP($A172,RATES!$A$16:$H$376,2,FALSE)</f>
        <v>TALLYMEN</v>
      </c>
      <c r="C172" s="1">
        <f>VLOOKUP($A172,RATES!$A$16:$H$377,4,FALSE)</f>
        <v>1.02</v>
      </c>
      <c r="D172" s="134">
        <f>VLOOKUP($A172,RATES!$A$16:$H$377,4,FALSE)</f>
        <v>1.02</v>
      </c>
      <c r="E172" s="140">
        <f>VLOOKUP($A172,RATES!$A$16:$H$377,5,FALSE)</f>
        <v>1.1475</v>
      </c>
      <c r="F172" s="1">
        <f>VLOOKUP($A172,RATES!$A$16:$H$377,6,FALSE)</f>
        <v>1.2665</v>
      </c>
      <c r="G172" s="1">
        <f>VLOOKUP($A172,RATES!$A$16:$H$377,7,FALSE)</f>
        <v>1.3803999999999998</v>
      </c>
      <c r="H172" s="1">
        <f>VLOOKUP($A172,RATES!$A$16:$H$377,8,FALSE)</f>
        <v>1.3803999999999998</v>
      </c>
      <c r="I172" s="1">
        <f t="shared" si="3"/>
        <v>2001</v>
      </c>
    </row>
    <row r="173" spans="1:9" ht="12.75">
      <c r="A173" s="1">
        <v>2329</v>
      </c>
      <c r="B173" s="1" t="str">
        <f>VLOOKUP($A173,RATES!$A$16:$H$376,2,FALSE)</f>
        <v xml:space="preserve">TATTOOING ,BODY ART AND BODY PIERCING PARLOR </v>
      </c>
      <c r="C173" s="1">
        <f>VLOOKUP($A173,RATES!$A$16:$H$377,4,FALSE)</f>
        <v>1.29</v>
      </c>
      <c r="D173" s="134">
        <f>VLOOKUP($A173,RATES!$A$16:$H$377,4,FALSE)</f>
        <v>1.29</v>
      </c>
      <c r="E173" s="140">
        <f>VLOOKUP($A173,RATES!$A$16:$H$377,5,FALSE)</f>
        <v>1.29</v>
      </c>
      <c r="F173" s="1">
        <f>VLOOKUP($A173,RATES!$A$16:$H$377,6,FALSE)</f>
        <v>1.29</v>
      </c>
      <c r="G173" s="1">
        <f>VLOOKUP($A173,RATES!$A$16:$H$377,7,FALSE)</f>
        <v>1.29</v>
      </c>
      <c r="H173" s="1">
        <f>VLOOKUP($A173,RATES!$A$16:$H$377,8,FALSE)</f>
        <v>1.29</v>
      </c>
      <c r="I173" s="1">
        <v>2329</v>
      </c>
    </row>
    <row r="174" spans="1:9" ht="12.75">
      <c r="A174" s="1">
        <f>IF([2]RATES1!A169&lt;&gt; "",[2]RATES1!A169,"")</f>
        <v>2002</v>
      </c>
      <c r="B174" s="1" t="str">
        <f>VLOOKUP($A174,RATES!$A$16:$H$376,2,FALSE)</f>
        <v>TELEPHONE, RADIO AND TELEVISION</v>
      </c>
      <c r="C174" s="1">
        <f>VLOOKUP($A174,RATES!$A$16:$H$377,4,FALSE)</f>
        <v>3.0599999999999996</v>
      </c>
      <c r="D174" s="134">
        <f>VLOOKUP($A174,RATES!$A$16:$H$377,4,FALSE)</f>
        <v>3.0599999999999996</v>
      </c>
      <c r="E174" s="140">
        <f>VLOOKUP($A174,RATES!$A$16:$H$377,5,FALSE)</f>
        <v>3.4424999999999999</v>
      </c>
      <c r="F174" s="1">
        <f>VLOOKUP($A174,RATES!$A$16:$H$377,6,FALSE)</f>
        <v>3.7994999999999997</v>
      </c>
      <c r="G174" s="1">
        <f>VLOOKUP($A174,RATES!$A$16:$H$377,7,FALSE)</f>
        <v>4.1411999999999995</v>
      </c>
      <c r="H174" s="1">
        <f>VLOOKUP($A174,RATES!$A$16:$H$377,8,FALSE)</f>
        <v>4.1411999999999995</v>
      </c>
      <c r="I174" s="1">
        <f t="shared" si="3"/>
        <v>2002</v>
      </c>
    </row>
    <row r="175" spans="1:9" ht="12.75">
      <c r="A175" s="1">
        <f>IF([2]RATES1!A170&lt;&gt; "",[2]RATES1!A170,"")</f>
        <v>2003</v>
      </c>
      <c r="B175" s="1" t="str">
        <f>VLOOKUP($A175,RATES!$A$16:$H$376,2,FALSE)</f>
        <v>TELEPHONE, RADIO BROADCASTING, TELEVISION AND WIRELESS STATIONS</v>
      </c>
      <c r="C175" s="1">
        <f>VLOOKUP($A175,RATES!$A$16:$H$377,4,FALSE)</f>
        <v>1.1399999999999999</v>
      </c>
      <c r="D175" s="134">
        <f>VLOOKUP($A175,RATES!$A$16:$H$377,4,FALSE)</f>
        <v>1.1399999999999999</v>
      </c>
      <c r="E175" s="140">
        <f>VLOOKUP($A175,RATES!$A$16:$H$377,5,FALSE)</f>
        <v>1.2825</v>
      </c>
      <c r="F175" s="1">
        <f>VLOOKUP($A175,RATES!$A$16:$H$377,6,FALSE)</f>
        <v>1.4155</v>
      </c>
      <c r="G175" s="1">
        <f>VLOOKUP($A175,RATES!$A$16:$H$377,7,FALSE)</f>
        <v>1.5427999999999999</v>
      </c>
      <c r="H175" s="1">
        <f>VLOOKUP($A175,RATES!$A$16:$H$377,8,FALSE)</f>
        <v>1.5427999999999999</v>
      </c>
      <c r="I175" s="1">
        <f t="shared" si="3"/>
        <v>2003</v>
      </c>
    </row>
    <row r="176" spans="1:9" ht="12.75">
      <c r="A176" s="1">
        <f>IF([2]RATES1!A171&lt;&gt; "",[2]RATES1!A171,"")</f>
        <v>2004</v>
      </c>
      <c r="B176" s="1" t="str">
        <f>VLOOKUP($A176,RATES!$A$16:$H$376,2,FALSE)</f>
        <v>THEATERS, AUDITORIUMS NIGHT CLUBS AND DANCEHALLS</v>
      </c>
      <c r="C176" s="1">
        <f>VLOOKUP($A176,RATES!$A$16:$H$377,4,FALSE)</f>
        <v>3.1799999999999997</v>
      </c>
      <c r="D176" s="134">
        <f>VLOOKUP($A176,RATES!$A$16:$H$377,4,FALSE)</f>
        <v>3.1799999999999997</v>
      </c>
      <c r="E176" s="140">
        <f>VLOOKUP($A176,RATES!$A$16:$H$377,5,FALSE)</f>
        <v>3.5774999999999997</v>
      </c>
      <c r="F176" s="1">
        <f>VLOOKUP($A176,RATES!$A$16:$H$377,6,FALSE)</f>
        <v>3.9485000000000001</v>
      </c>
      <c r="G176" s="1">
        <f>VLOOKUP($A176,RATES!$A$16:$H$377,7,FALSE)</f>
        <v>4.3035999999999994</v>
      </c>
      <c r="H176" s="1">
        <f>VLOOKUP($A176,RATES!$A$16:$H$377,8,FALSE)</f>
        <v>4.3035999999999994</v>
      </c>
      <c r="I176" s="1">
        <f t="shared" si="3"/>
        <v>2004</v>
      </c>
    </row>
    <row r="177" spans="1:9" ht="12.75">
      <c r="A177" s="1">
        <f>IF([2]RATES1!A172&lt;&gt; "",[2]RATES1!A172,"")</f>
        <v>2005</v>
      </c>
      <c r="B177" s="1" t="str">
        <f>VLOOKUP($A177,RATES!$A$16:$H$376,2,FALSE)</f>
        <v>TIMEKEEPERS</v>
      </c>
      <c r="C177" s="1">
        <f>VLOOKUP($A177,RATES!$A$16:$H$377,4,FALSE)</f>
        <v>1.56</v>
      </c>
      <c r="D177" s="134">
        <f>VLOOKUP($A177,RATES!$A$16:$H$377,4,FALSE)</f>
        <v>1.56</v>
      </c>
      <c r="E177" s="140">
        <f>VLOOKUP($A177,RATES!$A$16:$H$377,5,FALSE)</f>
        <v>1.7549999999999999</v>
      </c>
      <c r="F177" s="1">
        <f>VLOOKUP($A177,RATES!$A$16:$H$377,6,FALSE)</f>
        <v>1.9370000000000001</v>
      </c>
      <c r="G177" s="1">
        <f>VLOOKUP($A177,RATES!$A$16:$H$377,7,FALSE)</f>
        <v>2.1112000000000002</v>
      </c>
      <c r="H177" s="1">
        <f>VLOOKUP($A177,RATES!$A$16:$H$377,8,FALSE)</f>
        <v>2.1112000000000002</v>
      </c>
      <c r="I177" s="1">
        <f t="shared" si="3"/>
        <v>2005</v>
      </c>
    </row>
    <row r="178" spans="1:9" ht="12.75">
      <c r="A178" s="1">
        <f>IF([2]RATES1!A173&lt;&gt; "",[2]RATES1!A173,"")</f>
        <v>2006</v>
      </c>
      <c r="B178" s="1" t="str">
        <f>VLOOKUP($A178,RATES!$A$16:$H$376,2,FALSE)</f>
        <v>TRAMWAY OPERATORS</v>
      </c>
      <c r="C178" s="1">
        <f>VLOOKUP($A178,RATES!$A$16:$H$377,4,FALSE)</f>
        <v>2.52</v>
      </c>
      <c r="D178" s="134">
        <f>VLOOKUP($A178,RATES!$A$16:$H$377,4,FALSE)</f>
        <v>2.52</v>
      </c>
      <c r="E178" s="140">
        <f>VLOOKUP($A178,RATES!$A$16:$H$377,5,FALSE)</f>
        <v>2.835</v>
      </c>
      <c r="F178" s="1">
        <f>VLOOKUP($A178,RATES!$A$16:$H$377,6,FALSE)</f>
        <v>3.129</v>
      </c>
      <c r="G178" s="1">
        <f>VLOOKUP($A178,RATES!$A$16:$H$377,7,FALSE)</f>
        <v>3.4104000000000001</v>
      </c>
      <c r="H178" s="1">
        <f>VLOOKUP($A178,RATES!$A$16:$H$377,8,FALSE)</f>
        <v>3.4104000000000001</v>
      </c>
      <c r="I178" s="1">
        <f t="shared" si="3"/>
        <v>2006</v>
      </c>
    </row>
    <row r="179" spans="1:9" ht="12.75">
      <c r="A179" s="1">
        <f>IF([2]RATES1!A174&lt;&gt; "",[2]RATES1!A174,"")</f>
        <v>2007</v>
      </c>
      <c r="B179" s="1" t="str">
        <f>VLOOKUP($A179,RATES!$A$16:$H$376,2,FALSE)</f>
        <v>TRUCKING, DRIVERS AND ASSISTANTS</v>
      </c>
      <c r="C179" s="1">
        <f>VLOOKUP($A179,RATES!$A$16:$H$377,4,FALSE)</f>
        <v>6.1800000000000006</v>
      </c>
      <c r="D179" s="134">
        <f>VLOOKUP($A179,RATES!$A$16:$H$377,4,FALSE)</f>
        <v>6.1800000000000006</v>
      </c>
      <c r="E179" s="140">
        <f>VLOOKUP($A179,RATES!$A$16:$H$377,5,FALSE)</f>
        <v>6.9525000000000006</v>
      </c>
      <c r="F179" s="1">
        <f>VLOOKUP($A179,RATES!$A$16:$H$377,6,FALSE)</f>
        <v>7.6735000000000007</v>
      </c>
      <c r="G179" s="1">
        <f>VLOOKUP($A179,RATES!$A$16:$H$377,7,FALSE)</f>
        <v>8.3635999999999999</v>
      </c>
      <c r="H179" s="1">
        <f>VLOOKUP($A179,RATES!$A$16:$H$377,8,FALSE)</f>
        <v>8.3635999999999999</v>
      </c>
      <c r="I179" s="1">
        <f t="shared" si="3"/>
        <v>2007</v>
      </c>
    </row>
    <row r="180" spans="1:9" ht="12.75">
      <c r="A180" s="1">
        <v>2330</v>
      </c>
      <c r="B180" s="1" t="str">
        <f>VLOOKUP($A180,RATES!$A$16:$H$376,2,FALSE)</f>
        <v>T-SHIRT PRINTING/ EMBROIDERY-</v>
      </c>
      <c r="C180" s="1">
        <f>VLOOKUP($A180,RATES!$A$16:$H$377,4,FALSE)</f>
        <v>3.78</v>
      </c>
      <c r="D180" s="134">
        <f>VLOOKUP($A180,RATES!$A$16:$H$377,4,FALSE)</f>
        <v>3.78</v>
      </c>
      <c r="E180" s="140">
        <f>VLOOKUP($A180,RATES!$A$16:$H$377,5,FALSE)</f>
        <v>3.78</v>
      </c>
      <c r="F180" s="1">
        <f>VLOOKUP($A180,RATES!$A$16:$H$377,6,FALSE)</f>
        <v>3.78</v>
      </c>
      <c r="G180" s="1">
        <f>VLOOKUP($A180,RATES!$A$16:$H$377,7,FALSE)</f>
        <v>3.78</v>
      </c>
      <c r="H180" s="1">
        <f>VLOOKUP($A180,RATES!$A$16:$H$377,8,FALSE)</f>
        <v>3.78</v>
      </c>
      <c r="I180" s="1">
        <v>2330</v>
      </c>
    </row>
    <row r="181" spans="1:9" ht="12.75">
      <c r="A181" s="1">
        <f>IF([2]RATES1!A175&lt;&gt; "",[2]RATES1!A175,"")</f>
        <v>2201</v>
      </c>
      <c r="B181" s="1" t="str">
        <f>VLOOKUP($A181,RATES!$A$16:$H$376,2,FALSE)</f>
        <v>VENDING/COIN OPERATED MACHINES</v>
      </c>
      <c r="C181" s="1">
        <f>VLOOKUP($A181,RATES!$A$16:$H$377,4,FALSE)</f>
        <v>2.04</v>
      </c>
      <c r="D181" s="134">
        <f>VLOOKUP($A181,RATES!$A$16:$H$377,4,FALSE)</f>
        <v>2.04</v>
      </c>
      <c r="E181" s="140">
        <f>VLOOKUP($A181,RATES!$A$16:$H$377,5,FALSE)</f>
        <v>2.2949999999999999</v>
      </c>
      <c r="F181" s="1">
        <f>VLOOKUP($A181,RATES!$A$16:$H$377,6,FALSE)</f>
        <v>2.5329999999999999</v>
      </c>
      <c r="G181" s="1">
        <f>VLOOKUP($A181,RATES!$A$16:$H$377,7,FALSE)</f>
        <v>2.7607999999999997</v>
      </c>
      <c r="H181" s="1">
        <f>VLOOKUP($A181,RATES!$A$16:$H$377,8,FALSE)</f>
        <v>2.7607999999999997</v>
      </c>
      <c r="I181" s="1">
        <f t="shared" si="3"/>
        <v>2201</v>
      </c>
    </row>
    <row r="182" spans="1:9" ht="12.75">
      <c r="A182" s="1">
        <f>IF([2]RATES1!A176&lt;&gt; "",[2]RATES1!A176,"")</f>
        <v>2202</v>
      </c>
      <c r="B182" s="1" t="str">
        <f>VLOOKUP($A182,RATES!$A$16:$H$376,2,FALSE)</f>
        <v>VESSELS, OPERATION OF</v>
      </c>
      <c r="C182" s="1">
        <f>VLOOKUP($A182,RATES!$A$16:$H$377,4,FALSE)</f>
        <v>5.04</v>
      </c>
      <c r="D182" s="134">
        <f>VLOOKUP($A182,RATES!$A$16:$H$377,4,FALSE)</f>
        <v>5.04</v>
      </c>
      <c r="E182" s="140">
        <f>VLOOKUP($A182,RATES!$A$16:$H$377,5,FALSE)</f>
        <v>5.67</v>
      </c>
      <c r="F182" s="1">
        <f>VLOOKUP($A182,RATES!$A$16:$H$377,6,FALSE)</f>
        <v>6.258</v>
      </c>
      <c r="G182" s="1">
        <f>VLOOKUP($A182,RATES!$A$16:$H$377,7,FALSE)</f>
        <v>6.8208000000000002</v>
      </c>
      <c r="H182" s="1">
        <f>VLOOKUP($A182,RATES!$A$16:$H$377,8,FALSE)</f>
        <v>6.8208000000000002</v>
      </c>
      <c r="I182" s="1">
        <f t="shared" si="3"/>
        <v>2202</v>
      </c>
    </row>
    <row r="183" spans="1:9" ht="12.75">
      <c r="A183" s="1">
        <f>IF([2]RATES1!A177&lt;&gt; "",[2]RATES1!A177,"")</f>
        <v>2203</v>
      </c>
      <c r="B183" s="1" t="str">
        <f>VLOOKUP($A183,RATES!$A$16:$H$376,2,FALSE)</f>
        <v>VETERINARY SERVICES/DOG KENNEL</v>
      </c>
      <c r="C183" s="1">
        <f>VLOOKUP($A183,RATES!$A$16:$H$377,4,FALSE)</f>
        <v>2.52</v>
      </c>
      <c r="D183" s="134">
        <f>VLOOKUP($A183,RATES!$A$16:$H$377,4,FALSE)</f>
        <v>2.52</v>
      </c>
      <c r="E183" s="140">
        <f>VLOOKUP($A183,RATES!$A$16:$H$377,5,FALSE)</f>
        <v>2.835</v>
      </c>
      <c r="F183" s="1">
        <f>VLOOKUP($A183,RATES!$A$16:$H$377,6,FALSE)</f>
        <v>3.129</v>
      </c>
      <c r="G183" s="1">
        <f>VLOOKUP($A183,RATES!$A$16:$H$377,7,FALSE)</f>
        <v>3.4104000000000001</v>
      </c>
      <c r="H183" s="1">
        <f>VLOOKUP($A183,RATES!$A$16:$H$377,8,FALSE)</f>
        <v>3.4104000000000001</v>
      </c>
      <c r="I183" s="1">
        <f t="shared" si="3"/>
        <v>2203</v>
      </c>
    </row>
    <row r="184" spans="1:9" ht="12.75">
      <c r="A184" s="1">
        <f>IF([2]RATES1!A178&lt;&gt; "",[2]RATES1!A178,"")</f>
        <v>2301</v>
      </c>
      <c r="B184" s="1" t="str">
        <f>VLOOKUP($A184,RATES!$A$16:$H$376,2,FALSE)</f>
        <v>WAREHOUSE OPERATION</v>
      </c>
      <c r="C184" s="1">
        <f>VLOOKUP($A184,RATES!$A$16:$H$377,4,FALSE)</f>
        <v>5.34</v>
      </c>
      <c r="D184" s="134">
        <f>VLOOKUP($A184,RATES!$A$16:$H$377,4,FALSE)</f>
        <v>5.34</v>
      </c>
      <c r="E184" s="140">
        <f>VLOOKUP($A184,RATES!$A$16:$H$377,5,FALSE)</f>
        <v>6.0075000000000003</v>
      </c>
      <c r="F184" s="1">
        <f>VLOOKUP($A184,RATES!$A$16:$H$377,6,FALSE)</f>
        <v>6.6304999999999996</v>
      </c>
      <c r="G184" s="1">
        <f>VLOOKUP($A184,RATES!$A$16:$H$377,7,FALSE)</f>
        <v>7.2268000000000008</v>
      </c>
      <c r="H184" s="1">
        <f>VLOOKUP($A184,RATES!$A$16:$H$377,8,FALSE)</f>
        <v>7.2268000000000008</v>
      </c>
      <c r="I184" s="1">
        <f t="shared" si="3"/>
        <v>2301</v>
      </c>
    </row>
    <row r="185" spans="1:9" ht="12.75">
      <c r="A185" s="1">
        <f>IF([2]RATES1!A179&lt;&gt; "",[2]RATES1!A179,"")</f>
        <v>2302</v>
      </c>
      <c r="B185" s="1" t="str">
        <f>VLOOKUP($A185,RATES!$A$16:$H$376,2,FALSE)</f>
        <v>WATCH MANUFACTURING</v>
      </c>
      <c r="C185" s="1">
        <f>VLOOKUP($A185,RATES!$A$16:$H$377,4,FALSE)</f>
        <v>1.8</v>
      </c>
      <c r="D185" s="134">
        <f>VLOOKUP($A185,RATES!$A$16:$H$377,4,FALSE)</f>
        <v>1.8</v>
      </c>
      <c r="E185" s="140">
        <f>VLOOKUP($A185,RATES!$A$16:$H$377,5,FALSE)</f>
        <v>2.0249999999999999</v>
      </c>
      <c r="F185" s="1">
        <f>VLOOKUP($A185,RATES!$A$16:$H$377,6,FALSE)</f>
        <v>2.2349999999999999</v>
      </c>
      <c r="G185" s="1">
        <f>VLOOKUP($A185,RATES!$A$16:$H$377,7,FALSE)</f>
        <v>2.4359999999999999</v>
      </c>
      <c r="H185" s="1">
        <f>VLOOKUP($A185,RATES!$A$16:$H$377,8,FALSE)</f>
        <v>2.4359999999999999</v>
      </c>
      <c r="I185" s="1">
        <f t="shared" si="3"/>
        <v>2302</v>
      </c>
    </row>
    <row r="186" spans="1:9" ht="12.75">
      <c r="A186" s="1">
        <f>IF([2]RATES1!A180&lt;&gt; "",[2]RATES1!A180,"")</f>
        <v>2303</v>
      </c>
      <c r="B186" s="1" t="str">
        <f>VLOOKUP($A186,RATES!$A$16:$H$376,2,FALSE)</f>
        <v>WELDING</v>
      </c>
      <c r="C186" s="1">
        <f>VLOOKUP($A186,RATES!$A$16:$H$377,4,FALSE)</f>
        <v>5.94</v>
      </c>
      <c r="D186" s="134">
        <f>VLOOKUP($A186,RATES!$A$16:$H$377,4,FALSE)</f>
        <v>5.94</v>
      </c>
      <c r="E186" s="140">
        <f>VLOOKUP($A186,RATES!$A$16:$H$377,5,FALSE)</f>
        <v>6.6825000000000001</v>
      </c>
      <c r="F186" s="1">
        <f>VLOOKUP($A186,RATES!$A$16:$H$377,6,FALSE)</f>
        <v>7.3755000000000006</v>
      </c>
      <c r="G186" s="1">
        <f>VLOOKUP($A186,RATES!$A$16:$H$377,7,FALSE)</f>
        <v>8.0388000000000002</v>
      </c>
      <c r="H186" s="1">
        <f>VLOOKUP($A186,RATES!$A$16:$H$377,8,FALSE)</f>
        <v>8.0388000000000002</v>
      </c>
      <c r="I186" s="1">
        <f t="shared" si="3"/>
        <v>2303</v>
      </c>
    </row>
    <row r="187" spans="1:9" ht="12.75">
      <c r="A187" s="1">
        <f>IF([2]RATES1!A181&lt;&gt; "",[2]RATES1!A181,"")</f>
        <v>2304</v>
      </c>
      <c r="B187" s="1" t="str">
        <f>VLOOKUP($A187,RATES!$A$16:$H$376,2,FALSE)</f>
        <v>WHARF AND PIER OPERATION</v>
      </c>
      <c r="C187" s="1">
        <f>VLOOKUP($A187,RATES!$A$16:$H$377,4,FALSE)</f>
        <v>12.06</v>
      </c>
      <c r="D187" s="134">
        <f>VLOOKUP($A187,RATES!$A$16:$H$377,4,FALSE)</f>
        <v>12.06</v>
      </c>
      <c r="E187" s="140">
        <f>VLOOKUP($A187,RATES!$A$16:$H$377,5,FALSE)</f>
        <v>13.567500000000001</v>
      </c>
      <c r="F187" s="1">
        <f>VLOOKUP($A187,RATES!$A$16:$H$377,6,FALSE)</f>
        <v>14.974500000000001</v>
      </c>
      <c r="G187" s="1">
        <f>VLOOKUP($A187,RATES!$A$16:$H$377,7,FALSE)</f>
        <v>16.321200000000001</v>
      </c>
      <c r="H187" s="1">
        <f>VLOOKUP($A187,RATES!$A$16:$H$377,8,FALSE)</f>
        <v>16.321200000000001</v>
      </c>
      <c r="I187" s="1">
        <f t="shared" si="3"/>
        <v>2304</v>
      </c>
    </row>
    <row r="188" spans="1:9" ht="12.75">
      <c r="A188" s="1">
        <f>IF([2]RATES1!A182&lt;&gt; "",[2]RATES1!A182,"")</f>
        <v>2305</v>
      </c>
      <c r="B188" s="1" t="str">
        <f>VLOOKUP($A188,RATES!$A$16:$H$376,2,FALSE)</f>
        <v>WHEELWRIGHTS</v>
      </c>
      <c r="C188" s="1">
        <f>VLOOKUP($A188,RATES!$A$16:$H$377,4,FALSE)</f>
        <v>1.56</v>
      </c>
      <c r="D188" s="134">
        <f>VLOOKUP($A188,RATES!$A$16:$H$377,4,FALSE)</f>
        <v>1.56</v>
      </c>
      <c r="E188" s="140">
        <f>VLOOKUP($A188,RATES!$A$16:$H$377,5,FALSE)</f>
        <v>1.7549999999999999</v>
      </c>
      <c r="F188" s="1">
        <f>VLOOKUP($A188,RATES!$A$16:$H$377,6,FALSE)</f>
        <v>1.9370000000000001</v>
      </c>
      <c r="G188" s="1">
        <f>VLOOKUP($A188,RATES!$A$16:$H$377,7,FALSE)</f>
        <v>2.1112000000000002</v>
      </c>
      <c r="H188" s="1">
        <f>VLOOKUP($A188,RATES!$A$16:$H$377,8,FALSE)</f>
        <v>2.1112000000000002</v>
      </c>
      <c r="I188" s="1">
        <f t="shared" si="3"/>
        <v>2305</v>
      </c>
    </row>
  </sheetData>
  <sheetProtection formatCells="0" formatColumns="0" formatRows="0" insertColumns="0" insertRows="0" insertHyperlinks="0" deleteColumns="0" deleteRows="0" sort="0" autoFilter="0" pivotTables="0"/>
  <pageMargins left="0.75" right="0.75" top="1" bottom="1" header="0.5" footer="0.5"/>
  <pageSetup orientation="portrait" horizontalDpi="4294967295"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9"/>
  <sheetViews>
    <sheetView tabSelected="1" zoomScaleNormal="100" workbookViewId="0"/>
  </sheetViews>
  <sheetFormatPr defaultColWidth="8.7109375" defaultRowHeight="12.75"/>
  <cols>
    <col min="1" max="1" width="8.42578125" style="1" customWidth="1"/>
    <col min="2" max="2" width="5.42578125" style="1" customWidth="1"/>
    <col min="3" max="3" width="6.7109375" style="1" customWidth="1"/>
    <col min="4" max="4" width="8.42578125" style="1" customWidth="1"/>
    <col min="5" max="5" width="12.28515625" style="1" bestFit="1" customWidth="1"/>
    <col min="6" max="6" width="5.7109375" style="1" customWidth="1"/>
    <col min="7" max="7" width="11.42578125" style="1" bestFit="1" customWidth="1"/>
    <col min="8" max="8" width="3.7109375" style="1" customWidth="1"/>
    <col min="9" max="9" width="3.28515625" style="1" customWidth="1"/>
    <col min="10" max="10" width="7" style="1" customWidth="1"/>
    <col min="11" max="11" width="7.7109375" style="1" customWidth="1"/>
    <col min="12" max="12" width="7" style="1" customWidth="1"/>
    <col min="13" max="13" width="6.7109375" style="1" customWidth="1"/>
    <col min="14" max="14" width="9" style="1" customWidth="1"/>
    <col min="15" max="16" width="7.7109375" style="1" customWidth="1"/>
    <col min="17" max="17" width="6.28515625" style="1" customWidth="1"/>
    <col min="18" max="16384" width="8.7109375" style="1"/>
  </cols>
  <sheetData>
    <row r="1" spans="1:18" ht="12" customHeight="1" thickBot="1">
      <c r="A1" s="11"/>
      <c r="B1" s="11"/>
      <c r="C1" s="12" t="s">
        <v>426</v>
      </c>
      <c r="D1" s="11"/>
      <c r="E1" s="11"/>
      <c r="F1" s="11"/>
      <c r="G1" s="11"/>
      <c r="H1" s="11"/>
      <c r="I1" s="11"/>
      <c r="J1" s="11"/>
      <c r="K1" s="11"/>
      <c r="L1" s="11"/>
      <c r="M1" s="11"/>
      <c r="N1" s="11"/>
      <c r="O1" s="104"/>
      <c r="P1" s="104"/>
      <c r="Q1" s="11"/>
      <c r="R1" s="11"/>
    </row>
    <row r="2" spans="1:18" ht="15" customHeight="1" thickBot="1">
      <c r="A2" s="143" t="s">
        <v>207</v>
      </c>
      <c r="B2" s="143"/>
      <c r="C2" s="12" t="s">
        <v>425</v>
      </c>
      <c r="D2" s="15"/>
      <c r="E2" s="14"/>
      <c r="F2" s="14"/>
      <c r="G2" s="11"/>
      <c r="H2" s="11"/>
      <c r="I2" s="11"/>
      <c r="J2" s="11"/>
      <c r="K2" s="49"/>
      <c r="L2" s="50"/>
      <c r="M2" s="11"/>
      <c r="N2" s="106" t="s">
        <v>206</v>
      </c>
      <c r="O2" s="149"/>
      <c r="P2" s="149"/>
      <c r="Q2" s="105"/>
      <c r="R2" s="11"/>
    </row>
    <row r="3" spans="1:18" ht="12.75" customHeight="1">
      <c r="A3" s="144" t="s">
        <v>205</v>
      </c>
      <c r="B3" s="144"/>
      <c r="C3" s="12" t="s">
        <v>204</v>
      </c>
      <c r="D3" s="13"/>
      <c r="E3" s="11"/>
      <c r="F3" s="11"/>
      <c r="G3" s="11"/>
      <c r="H3" s="11"/>
      <c r="I3" s="11"/>
      <c r="J3" s="11"/>
      <c r="K3" s="51"/>
      <c r="L3" s="11"/>
      <c r="M3" s="11"/>
      <c r="N3" s="11" t="s">
        <v>203</v>
      </c>
      <c r="O3" s="145"/>
      <c r="P3" s="145"/>
      <c r="Q3" s="11"/>
      <c r="R3" s="11"/>
    </row>
    <row r="4" spans="1:18" ht="12.75" customHeight="1">
      <c r="A4" s="52"/>
      <c r="B4" s="52"/>
      <c r="C4" s="12" t="s">
        <v>202</v>
      </c>
      <c r="D4" s="11"/>
      <c r="E4" s="11"/>
      <c r="F4" s="11"/>
      <c r="G4" s="11"/>
      <c r="H4" s="11"/>
      <c r="I4" s="11"/>
      <c r="J4" s="11"/>
      <c r="K4" s="11"/>
      <c r="L4" s="51"/>
      <c r="M4" s="51"/>
      <c r="N4" s="11" t="s">
        <v>201</v>
      </c>
      <c r="O4" s="11"/>
      <c r="P4" s="146"/>
      <c r="Q4" s="146"/>
      <c r="R4" s="51"/>
    </row>
    <row r="5" spans="1:18" ht="12.75" customHeight="1">
      <c r="A5" s="147" t="s">
        <v>200</v>
      </c>
      <c r="B5" s="147"/>
      <c r="C5" s="148"/>
      <c r="D5" s="148"/>
      <c r="E5" s="53"/>
      <c r="F5" s="54"/>
      <c r="G5" s="54"/>
      <c r="H5" s="11"/>
      <c r="I5" s="11"/>
      <c r="J5" s="11"/>
      <c r="K5" s="11"/>
      <c r="L5" s="11"/>
      <c r="M5" s="11"/>
      <c r="N5" s="11"/>
      <c r="O5" s="11"/>
      <c r="P5" s="11"/>
      <c r="Q5" s="11"/>
      <c r="R5" s="11"/>
    </row>
    <row r="6" spans="1:18" ht="7.5" customHeight="1">
      <c r="A6" s="11"/>
      <c r="B6" s="11"/>
      <c r="C6" s="11"/>
      <c r="D6" s="11"/>
      <c r="E6" s="11"/>
      <c r="F6" s="11"/>
      <c r="G6" s="11"/>
      <c r="H6" s="11"/>
      <c r="I6" s="11"/>
      <c r="J6" s="11"/>
      <c r="K6" s="11"/>
      <c r="L6" s="11"/>
      <c r="M6" s="11"/>
      <c r="N6" s="11"/>
      <c r="O6" s="11"/>
      <c r="P6" s="11"/>
      <c r="Q6" s="11"/>
      <c r="R6" s="11"/>
    </row>
    <row r="7" spans="1:18" ht="16.5" customHeight="1">
      <c r="A7" s="11"/>
      <c r="B7" s="11"/>
      <c r="C7" s="50"/>
      <c r="D7" s="150" t="s">
        <v>199</v>
      </c>
      <c r="E7" s="150"/>
      <c r="F7" s="150"/>
      <c r="G7" s="150"/>
      <c r="H7" s="150"/>
      <c r="I7" s="150"/>
      <c r="J7" s="150"/>
      <c r="K7" s="150"/>
      <c r="L7" s="150"/>
      <c r="M7" s="150"/>
      <c r="N7" s="11"/>
      <c r="O7" s="11"/>
      <c r="P7" s="11"/>
      <c r="Q7" s="11"/>
      <c r="R7" s="11"/>
    </row>
    <row r="8" spans="1:18" ht="12.75" customHeight="1">
      <c r="A8" s="11"/>
      <c r="B8" s="11"/>
      <c r="C8" s="11"/>
      <c r="D8" s="55" t="s">
        <v>439</v>
      </c>
      <c r="E8" s="55"/>
      <c r="F8" s="55"/>
      <c r="G8" s="55"/>
      <c r="H8" s="55"/>
      <c r="I8" s="55"/>
      <c r="J8" s="55"/>
      <c r="K8" s="55"/>
      <c r="L8" s="11"/>
      <c r="M8" s="11"/>
      <c r="N8" s="11"/>
      <c r="O8" s="11"/>
      <c r="P8" s="11"/>
      <c r="Q8" s="11"/>
      <c r="R8" s="11"/>
    </row>
    <row r="9" spans="1:18" ht="12.75" customHeight="1" thickBot="1">
      <c r="A9" s="56"/>
      <c r="B9" s="56"/>
      <c r="C9" s="56"/>
      <c r="D9" s="56"/>
      <c r="E9" s="56"/>
      <c r="F9" s="57" t="s">
        <v>198</v>
      </c>
      <c r="G9" s="58"/>
      <c r="H9" s="58"/>
      <c r="I9" s="58"/>
      <c r="J9" s="56"/>
      <c r="K9" s="56"/>
      <c r="L9" s="56"/>
      <c r="M9" s="56"/>
      <c r="N9" s="56"/>
      <c r="O9" s="56"/>
      <c r="P9" s="56"/>
      <c r="Q9" s="56"/>
      <c r="R9" s="11"/>
    </row>
    <row r="10" spans="1:18" ht="6.75" customHeight="1" thickTop="1" thickBot="1">
      <c r="A10" s="11"/>
      <c r="B10" s="11"/>
      <c r="C10" s="11"/>
      <c r="D10" s="11"/>
      <c r="E10" s="11"/>
      <c r="F10" s="11"/>
      <c r="G10" s="11"/>
      <c r="H10" s="11"/>
      <c r="I10" s="11"/>
      <c r="J10" s="11"/>
      <c r="K10" s="11"/>
      <c r="L10" s="11"/>
      <c r="M10" s="11"/>
      <c r="N10" s="11"/>
      <c r="O10" s="11"/>
      <c r="P10" s="11"/>
      <c r="Q10" s="11"/>
      <c r="R10" s="11"/>
    </row>
    <row r="11" spans="1:18" ht="17.25" customHeight="1" thickBot="1">
      <c r="A11" s="147" t="s">
        <v>197</v>
      </c>
      <c r="B11" s="147"/>
      <c r="C11" s="147"/>
      <c r="D11" s="147"/>
      <c r="E11" s="151"/>
      <c r="F11" s="152"/>
      <c r="G11" s="152"/>
      <c r="H11" s="152"/>
      <c r="I11" s="152"/>
      <c r="J11" s="152"/>
      <c r="K11" s="152"/>
      <c r="L11" s="152"/>
      <c r="M11" s="153"/>
      <c r="N11" s="11"/>
      <c r="O11" s="11"/>
      <c r="P11" s="11"/>
      <c r="Q11" s="11"/>
      <c r="R11" s="11"/>
    </row>
    <row r="12" spans="1:18" ht="13.5" customHeight="1" thickBot="1">
      <c r="A12" s="11"/>
      <c r="B12" s="11"/>
      <c r="C12" s="11"/>
      <c r="D12" s="11"/>
      <c r="E12" s="11"/>
      <c r="F12" s="11"/>
      <c r="G12" s="11"/>
      <c r="H12" s="110"/>
      <c r="I12" s="110"/>
      <c r="J12" s="110"/>
      <c r="K12" s="11"/>
      <c r="L12" s="11"/>
      <c r="M12" s="11"/>
      <c r="N12" s="11" t="s">
        <v>196</v>
      </c>
      <c r="O12" s="107"/>
      <c r="P12" s="107"/>
      <c r="Q12" s="107"/>
      <c r="R12" s="11"/>
    </row>
    <row r="13" spans="1:18" ht="15.75" customHeight="1" thickBot="1">
      <c r="A13" s="11" t="s">
        <v>195</v>
      </c>
      <c r="B13" s="154"/>
      <c r="C13" s="155"/>
      <c r="D13" s="155"/>
      <c r="E13" s="155"/>
      <c r="F13" s="156"/>
      <c r="G13" s="109" t="s">
        <v>194</v>
      </c>
      <c r="H13" s="154"/>
      <c r="I13" s="155"/>
      <c r="J13" s="155"/>
      <c r="K13" s="155"/>
      <c r="L13" s="155"/>
      <c r="M13" s="156"/>
      <c r="N13" s="111" t="s">
        <v>427</v>
      </c>
      <c r="O13" s="157"/>
      <c r="P13" s="158"/>
      <c r="Q13" s="159"/>
      <c r="R13" s="108"/>
    </row>
    <row r="14" spans="1:18" ht="15" customHeight="1">
      <c r="A14" s="11"/>
      <c r="B14" s="60"/>
      <c r="C14" s="60"/>
      <c r="D14" s="60"/>
      <c r="E14" s="60"/>
      <c r="F14" s="60"/>
      <c r="G14" s="60"/>
      <c r="H14" s="168"/>
      <c r="I14" s="168"/>
      <c r="J14" s="168"/>
      <c r="K14" s="168"/>
      <c r="L14" s="168"/>
      <c r="M14" s="168"/>
      <c r="N14" s="62" t="s">
        <v>428</v>
      </c>
      <c r="O14" s="11"/>
      <c r="P14" s="11"/>
      <c r="Q14" s="11"/>
      <c r="R14" s="11"/>
    </row>
    <row r="15" spans="1:18" ht="3" customHeight="1" thickBot="1">
      <c r="A15" s="11"/>
      <c r="B15" s="11"/>
      <c r="C15" s="11"/>
      <c r="D15" s="11"/>
      <c r="E15" s="11"/>
      <c r="F15" s="11"/>
      <c r="G15" s="11"/>
      <c r="H15" s="11"/>
      <c r="I15" s="11"/>
      <c r="J15" s="11"/>
      <c r="K15" s="11"/>
      <c r="L15" s="11"/>
      <c r="M15" s="11"/>
      <c r="N15" s="11"/>
      <c r="O15" s="11"/>
      <c r="P15" s="11"/>
      <c r="Q15" s="11"/>
      <c r="R15" s="11"/>
    </row>
    <row r="16" spans="1:18" ht="14.25" customHeight="1" thickBot="1">
      <c r="A16" s="52" t="s">
        <v>193</v>
      </c>
      <c r="B16" s="63"/>
      <c r="C16" s="63"/>
      <c r="D16" s="160"/>
      <c r="E16" s="161"/>
      <c r="F16" s="161"/>
      <c r="G16" s="161"/>
      <c r="H16" s="161"/>
      <c r="I16" s="161"/>
      <c r="J16" s="161"/>
      <c r="K16" s="161"/>
      <c r="L16" s="161"/>
      <c r="M16" s="162"/>
      <c r="N16" s="112" t="s">
        <v>192</v>
      </c>
      <c r="O16" s="163"/>
      <c r="P16" s="164"/>
      <c r="Q16" s="165"/>
      <c r="R16" s="11"/>
    </row>
    <row r="17" spans="1:20" ht="12.75" customHeight="1" thickBot="1">
      <c r="A17" s="11"/>
      <c r="B17" s="11"/>
      <c r="C17" s="64" t="s">
        <v>191</v>
      </c>
      <c r="D17" s="64"/>
      <c r="E17" s="65"/>
      <c r="F17" s="52"/>
      <c r="G17" s="166" t="s">
        <v>423</v>
      </c>
      <c r="H17" s="166"/>
      <c r="I17" s="12" t="s">
        <v>190</v>
      </c>
      <c r="J17" s="110"/>
      <c r="K17" s="66" t="s">
        <v>189</v>
      </c>
      <c r="L17" s="11"/>
      <c r="M17" s="167" t="s">
        <v>188</v>
      </c>
      <c r="N17" s="167"/>
      <c r="O17" s="11"/>
      <c r="P17" s="67" t="s">
        <v>187</v>
      </c>
      <c r="Q17" s="66"/>
      <c r="R17" s="66"/>
    </row>
    <row r="18" spans="1:20" ht="12.75" customHeight="1" thickBot="1">
      <c r="A18" s="11" t="s">
        <v>186</v>
      </c>
      <c r="B18" s="11"/>
      <c r="C18" s="61" t="s">
        <v>185</v>
      </c>
      <c r="D18" s="68"/>
      <c r="E18" s="68"/>
      <c r="F18" s="11"/>
      <c r="G18" s="12" t="s">
        <v>184</v>
      </c>
      <c r="H18" s="11"/>
      <c r="I18" s="169"/>
      <c r="J18" s="170"/>
      <c r="K18" s="113" t="s">
        <v>183</v>
      </c>
      <c r="L18" s="11"/>
      <c r="M18" s="171" t="s">
        <v>182</v>
      </c>
      <c r="N18" s="171"/>
      <c r="O18" s="11"/>
      <c r="P18" s="69" t="s">
        <v>181</v>
      </c>
      <c r="Q18" s="70"/>
      <c r="R18" s="70"/>
    </row>
    <row r="19" spans="1:20" ht="12.75" customHeight="1" thickBot="1">
      <c r="A19" s="127" t="s">
        <v>180</v>
      </c>
      <c r="B19" s="11"/>
      <c r="C19" s="118" t="s">
        <v>429</v>
      </c>
      <c r="D19" s="118"/>
      <c r="E19" s="118"/>
      <c r="F19" s="61"/>
      <c r="G19" s="182" t="s">
        <v>179</v>
      </c>
      <c r="H19" s="183"/>
      <c r="I19" s="172"/>
      <c r="J19" s="173"/>
      <c r="K19" s="114" t="s">
        <v>178</v>
      </c>
      <c r="L19" s="11"/>
      <c r="M19" s="174" t="s">
        <v>177</v>
      </c>
      <c r="N19" s="174"/>
      <c r="O19" s="11"/>
      <c r="P19" s="71" t="s">
        <v>176</v>
      </c>
      <c r="Q19" s="72"/>
      <c r="R19" s="72"/>
    </row>
    <row r="20" spans="1:20" ht="12.75" customHeight="1" thickBot="1">
      <c r="A20" s="128"/>
      <c r="B20" s="125"/>
      <c r="C20" s="175"/>
      <c r="D20" s="176"/>
      <c r="E20" s="177"/>
      <c r="F20" s="119"/>
      <c r="G20" s="178"/>
      <c r="H20" s="179"/>
      <c r="I20" s="180"/>
      <c r="J20" s="117"/>
      <c r="K20" s="99" t="str">
        <f>IFERROR(VLOOKUP(C20,'FORM Drop Downs1'!$B$8:$I$188,8,FALSE),"")</f>
        <v/>
      </c>
      <c r="L20" s="60"/>
      <c r="M20" s="181" t="str">
        <f>IFERROR(VLOOKUP(C20,'FORM Drop Downs1'!$B$8:$I$188,4,FALSE),"")</f>
        <v/>
      </c>
      <c r="N20" s="181"/>
      <c r="O20" s="11"/>
      <c r="P20" s="184" t="str">
        <f>IF(IFERROR((A20*G20)*(ROUND(M20,2))%,"")=0,"",IFERROR((1*G20)*(ROUND(M20,2))%,""))</f>
        <v/>
      </c>
      <c r="Q20" s="184"/>
      <c r="R20" s="184"/>
      <c r="T20" s="10"/>
    </row>
    <row r="21" spans="1:20" ht="12.75" customHeight="1" thickBot="1">
      <c r="A21" s="129"/>
      <c r="B21" s="73"/>
      <c r="C21" s="175"/>
      <c r="D21" s="176"/>
      <c r="E21" s="177"/>
      <c r="F21" s="120"/>
      <c r="G21" s="185"/>
      <c r="H21" s="186"/>
      <c r="I21" s="187"/>
      <c r="J21" s="116"/>
      <c r="K21" s="99" t="str">
        <f>IFERROR(VLOOKUP(C21,'FORM Drop Downs1'!$B$8:$I$188,8,FALSE),"")</f>
        <v/>
      </c>
      <c r="L21" s="11"/>
      <c r="M21" s="181" t="str">
        <f>IFERROR(VLOOKUP(C21,'FORM Drop Downs1'!$B$8:$I$188,4,FALSE),"")</f>
        <v/>
      </c>
      <c r="N21" s="181"/>
      <c r="O21" s="11"/>
      <c r="P21" s="184" t="str">
        <f t="shared" ref="P21:P29" si="0">IF(IFERROR((A21*G21)*(ROUND(M21,2))%,"")=0,"",IFERROR((1*G21)*(ROUND(M21,2))%,""))</f>
        <v/>
      </c>
      <c r="Q21" s="184"/>
      <c r="R21" s="184"/>
      <c r="T21" s="10"/>
    </row>
    <row r="22" spans="1:20" ht="12.75" customHeight="1" thickBot="1">
      <c r="A22" s="129"/>
      <c r="B22" s="126"/>
      <c r="C22" s="175"/>
      <c r="D22" s="176"/>
      <c r="E22" s="177"/>
      <c r="F22" s="120"/>
      <c r="G22" s="185"/>
      <c r="H22" s="186"/>
      <c r="I22" s="187"/>
      <c r="J22" s="116"/>
      <c r="K22" s="99" t="str">
        <f>IFERROR(VLOOKUP(C22,'FORM Drop Downs1'!$B$8:$I$188,8,FALSE),"")</f>
        <v/>
      </c>
      <c r="L22" s="73"/>
      <c r="M22" s="181" t="str">
        <f>IFERROR(VLOOKUP(C22,'FORM Drop Downs1'!$B$8:$I$188,4,FALSE),"")</f>
        <v/>
      </c>
      <c r="N22" s="181"/>
      <c r="O22" s="11"/>
      <c r="P22" s="184" t="str">
        <f t="shared" si="0"/>
        <v/>
      </c>
      <c r="Q22" s="184"/>
      <c r="R22" s="184"/>
      <c r="T22" s="10"/>
    </row>
    <row r="23" spans="1:20" ht="12.75" customHeight="1" thickBot="1">
      <c r="A23" s="129"/>
      <c r="B23" s="126"/>
      <c r="C23" s="175"/>
      <c r="D23" s="176"/>
      <c r="E23" s="177"/>
      <c r="F23" s="120"/>
      <c r="G23" s="186"/>
      <c r="H23" s="186"/>
      <c r="I23" s="186"/>
      <c r="J23" s="115"/>
      <c r="K23" s="99" t="str">
        <f>IFERROR(VLOOKUP(C23,'FORM Drop Downs1'!$B$8:$I$188,8,FALSE),"")</f>
        <v/>
      </c>
      <c r="L23" s="51"/>
      <c r="M23" s="181" t="str">
        <f>IFERROR(VLOOKUP(C23,'FORM Drop Downs1'!$B$8:$I$188,4,FALSE),"")</f>
        <v/>
      </c>
      <c r="N23" s="181"/>
      <c r="O23" s="11"/>
      <c r="P23" s="184" t="str">
        <f t="shared" si="0"/>
        <v/>
      </c>
      <c r="Q23" s="184"/>
      <c r="R23" s="184"/>
      <c r="T23" s="10"/>
    </row>
    <row r="24" spans="1:20" ht="12.75" customHeight="1" thickBot="1">
      <c r="A24" s="129"/>
      <c r="B24" s="126"/>
      <c r="C24" s="175"/>
      <c r="D24" s="176"/>
      <c r="E24" s="177"/>
      <c r="F24" s="120"/>
      <c r="G24" s="186"/>
      <c r="H24" s="186"/>
      <c r="I24" s="186"/>
      <c r="J24" s="115"/>
      <c r="K24" s="99" t="str">
        <f>IFERROR(VLOOKUP(C24,'FORM Drop Downs1'!$B$8:$I$188,8,FALSE),"")</f>
        <v/>
      </c>
      <c r="L24" s="51"/>
      <c r="M24" s="181" t="str">
        <f>IFERROR(VLOOKUP(C24,'FORM Drop Downs1'!$B$8:$I$188,4,FALSE),"")</f>
        <v/>
      </c>
      <c r="N24" s="181"/>
      <c r="O24" s="11"/>
      <c r="P24" s="184" t="str">
        <f t="shared" si="0"/>
        <v/>
      </c>
      <c r="Q24" s="184"/>
      <c r="R24" s="184"/>
      <c r="T24" s="10"/>
    </row>
    <row r="25" spans="1:20" ht="12.75" customHeight="1" thickBot="1">
      <c r="A25" s="129"/>
      <c r="B25" s="125"/>
      <c r="C25" s="175"/>
      <c r="D25" s="176"/>
      <c r="E25" s="177"/>
      <c r="F25" s="120"/>
      <c r="G25" s="185"/>
      <c r="H25" s="186"/>
      <c r="I25" s="187"/>
      <c r="J25" s="115"/>
      <c r="K25" s="99" t="str">
        <f>IFERROR(VLOOKUP(C25,'FORM Drop Downs1'!$B$8:$I$188,8,FALSE),"")</f>
        <v/>
      </c>
      <c r="L25" s="51"/>
      <c r="M25" s="181" t="str">
        <f>IFERROR(VLOOKUP(C25,'FORM Drop Downs1'!$B$8:$I$188,4,FALSE),"")</f>
        <v/>
      </c>
      <c r="N25" s="181"/>
      <c r="O25" s="11"/>
      <c r="P25" s="184" t="str">
        <f t="shared" si="0"/>
        <v/>
      </c>
      <c r="Q25" s="184"/>
      <c r="R25" s="184"/>
      <c r="T25" s="10"/>
    </row>
    <row r="26" spans="1:20" ht="12.75" customHeight="1" thickBot="1">
      <c r="A26" s="129"/>
      <c r="B26" s="125"/>
      <c r="C26" s="175"/>
      <c r="D26" s="176"/>
      <c r="E26" s="177"/>
      <c r="F26" s="120"/>
      <c r="G26" s="185"/>
      <c r="H26" s="186"/>
      <c r="I26" s="187"/>
      <c r="J26" s="115"/>
      <c r="K26" s="99" t="str">
        <f>IFERROR(VLOOKUP(C26,'FORM Drop Downs1'!$B$8:$I$188,8,FALSE),"")</f>
        <v/>
      </c>
      <c r="L26" s="51"/>
      <c r="M26" s="181" t="str">
        <f>IFERROR(VLOOKUP(C26,'FORM Drop Downs1'!$B$8:$I$188,4,FALSE),"")</f>
        <v/>
      </c>
      <c r="N26" s="181"/>
      <c r="O26" s="11"/>
      <c r="P26" s="184" t="str">
        <f t="shared" si="0"/>
        <v/>
      </c>
      <c r="Q26" s="184"/>
      <c r="R26" s="184"/>
      <c r="T26" s="10"/>
    </row>
    <row r="27" spans="1:20" ht="12.75" customHeight="1" thickBot="1">
      <c r="A27" s="129"/>
      <c r="B27" s="125"/>
      <c r="C27" s="175"/>
      <c r="D27" s="176"/>
      <c r="E27" s="177"/>
      <c r="F27" s="120"/>
      <c r="G27" s="186"/>
      <c r="H27" s="186"/>
      <c r="I27" s="186"/>
      <c r="J27" s="115"/>
      <c r="K27" s="99" t="str">
        <f>IFERROR(VLOOKUP(C27,'FORM Drop Downs1'!$B$8:$I$188,8,FALSE),"")</f>
        <v/>
      </c>
      <c r="L27" s="51"/>
      <c r="M27" s="181" t="str">
        <f>IFERROR(VLOOKUP(C27,'FORM Drop Downs1'!$B$8:$I$188,4,FALSE),"")</f>
        <v/>
      </c>
      <c r="N27" s="181"/>
      <c r="O27" s="11"/>
      <c r="P27" s="184" t="str">
        <f t="shared" si="0"/>
        <v/>
      </c>
      <c r="Q27" s="184"/>
      <c r="R27" s="184"/>
      <c r="T27" s="10"/>
    </row>
    <row r="28" spans="1:20" ht="12.75" customHeight="1" thickBot="1">
      <c r="A28" s="129"/>
      <c r="B28" s="124"/>
      <c r="C28" s="175"/>
      <c r="D28" s="176"/>
      <c r="E28" s="177"/>
      <c r="F28" s="121"/>
      <c r="G28" s="186"/>
      <c r="H28" s="186"/>
      <c r="I28" s="186"/>
      <c r="J28" s="115"/>
      <c r="K28" s="99" t="str">
        <f>IFERROR(VLOOKUP(C28,'FORM Drop Downs1'!$B$8:$I$188,8,FALSE),"")</f>
        <v/>
      </c>
      <c r="L28" s="51"/>
      <c r="M28" s="181" t="str">
        <f>IFERROR(VLOOKUP(C28,'FORM Drop Downs1'!$B$8:$I$188,4,FALSE),"")</f>
        <v/>
      </c>
      <c r="N28" s="181"/>
      <c r="O28" s="11"/>
      <c r="P28" s="184" t="str">
        <f t="shared" si="0"/>
        <v/>
      </c>
      <c r="Q28" s="184"/>
      <c r="R28" s="184"/>
      <c r="T28" s="10"/>
    </row>
    <row r="29" spans="1:20" ht="12.75" customHeight="1" thickBot="1">
      <c r="A29" s="130"/>
      <c r="B29" s="124"/>
      <c r="C29" s="175"/>
      <c r="D29" s="176"/>
      <c r="E29" s="177"/>
      <c r="F29" s="122"/>
      <c r="G29" s="188"/>
      <c r="H29" s="189"/>
      <c r="I29" s="190"/>
      <c r="J29" s="115"/>
      <c r="K29" s="99" t="str">
        <f>IFERROR(VLOOKUP(C29,'FORM Drop Downs1'!$B$8:$I$188,8,FALSE),"")</f>
        <v/>
      </c>
      <c r="L29" s="51"/>
      <c r="M29" s="181" t="str">
        <f>IFERROR(VLOOKUP(C29,'FORM Drop Downs1'!$B$8:$I$188,4,FALSE),"")</f>
        <v/>
      </c>
      <c r="N29" s="181"/>
      <c r="O29" s="11"/>
      <c r="P29" s="184" t="str">
        <f t="shared" si="0"/>
        <v/>
      </c>
      <c r="Q29" s="184"/>
      <c r="R29" s="184"/>
      <c r="T29" s="10"/>
    </row>
    <row r="30" spans="1:20" ht="12.75" customHeight="1" thickBot="1">
      <c r="A30" s="123" t="s">
        <v>175</v>
      </c>
      <c r="B30" s="63"/>
      <c r="C30" s="63"/>
      <c r="D30" s="63"/>
      <c r="E30" s="63"/>
      <c r="F30" s="104"/>
      <c r="G30" s="191" t="s">
        <v>174</v>
      </c>
      <c r="H30" s="191"/>
      <c r="I30" s="191"/>
      <c r="J30" s="11"/>
      <c r="K30" s="11"/>
      <c r="L30" s="67" t="s">
        <v>431</v>
      </c>
      <c r="M30" s="11"/>
      <c r="N30" s="11"/>
      <c r="O30" s="11"/>
      <c r="P30" s="192" t="s">
        <v>174</v>
      </c>
      <c r="Q30" s="192"/>
      <c r="R30" s="192"/>
    </row>
    <row r="31" spans="1:20" ht="12.75" customHeight="1" thickBot="1">
      <c r="A31" s="74" t="s">
        <v>173</v>
      </c>
      <c r="B31" s="75"/>
      <c r="C31" s="76" t="s">
        <v>172</v>
      </c>
      <c r="D31" s="131"/>
      <c r="E31" s="132" t="s">
        <v>171</v>
      </c>
      <c r="F31" s="133"/>
      <c r="G31" s="193" t="str">
        <f>IF(SUM(G20:I29)=0,"",SUM(G20:I29))</f>
        <v/>
      </c>
      <c r="H31" s="194"/>
      <c r="I31" s="195"/>
      <c r="J31" s="56"/>
      <c r="K31" s="56"/>
      <c r="L31" s="77" t="s">
        <v>170</v>
      </c>
      <c r="M31" s="78"/>
      <c r="N31" s="56"/>
      <c r="O31" s="56"/>
      <c r="P31" s="196" t="str">
        <f>IF(SUM(P20:R29)=0,"",SUM(P20:R29))</f>
        <v/>
      </c>
      <c r="Q31" s="197"/>
      <c r="R31" s="198"/>
    </row>
    <row r="32" spans="1:20" ht="10.5" customHeight="1" thickTop="1">
      <c r="A32" s="79" t="s">
        <v>169</v>
      </c>
      <c r="B32" s="103">
        <v>8424</v>
      </c>
      <c r="C32" s="11"/>
      <c r="D32" s="110"/>
      <c r="E32" s="11"/>
      <c r="F32" s="104"/>
      <c r="G32" s="11"/>
      <c r="H32" s="11"/>
      <c r="I32" s="11"/>
      <c r="J32" s="11"/>
      <c r="K32" s="11"/>
      <c r="L32" s="11"/>
      <c r="M32" s="11"/>
      <c r="N32" s="11"/>
      <c r="O32" s="11"/>
      <c r="P32" s="11"/>
      <c r="Q32" s="11"/>
      <c r="R32" s="11"/>
    </row>
    <row r="33" spans="1:18" ht="12.75" customHeight="1">
      <c r="A33" s="11"/>
      <c r="B33" s="51" t="s">
        <v>424</v>
      </c>
      <c r="C33" s="80"/>
      <c r="D33" s="80"/>
      <c r="E33" s="11"/>
      <c r="F33" s="11"/>
      <c r="G33" s="11"/>
      <c r="H33" s="11"/>
      <c r="I33" s="11"/>
      <c r="J33" s="11"/>
      <c r="K33" s="11"/>
      <c r="L33" s="11"/>
      <c r="M33" s="81" t="s">
        <v>168</v>
      </c>
      <c r="N33" s="11"/>
      <c r="O33" s="11"/>
      <c r="P33" s="11"/>
      <c r="Q33" s="11"/>
      <c r="R33" s="11"/>
    </row>
    <row r="34" spans="1:18" ht="12.75" customHeight="1">
      <c r="A34" s="11"/>
      <c r="B34" s="82"/>
      <c r="C34" s="83" t="s">
        <v>167</v>
      </c>
      <c r="D34" s="83"/>
      <c r="E34" s="84"/>
      <c r="F34" s="11"/>
      <c r="G34" s="11"/>
      <c r="H34" s="11"/>
      <c r="I34" s="13"/>
      <c r="J34" s="60"/>
      <c r="K34" s="12" t="s">
        <v>435</v>
      </c>
      <c r="L34" s="11"/>
      <c r="M34" s="11"/>
      <c r="N34" s="11"/>
      <c r="O34" s="11"/>
      <c r="P34" s="11"/>
      <c r="Q34" s="11"/>
      <c r="R34" s="11"/>
    </row>
    <row r="35" spans="1:18" ht="12.75" customHeight="1">
      <c r="A35" s="64" t="s">
        <v>430</v>
      </c>
      <c r="B35" s="64"/>
      <c r="C35" s="64"/>
      <c r="D35" s="64"/>
      <c r="E35" s="64"/>
      <c r="F35" s="11"/>
      <c r="G35" s="11"/>
      <c r="H35" s="60"/>
      <c r="I35" s="60"/>
      <c r="J35" s="85"/>
      <c r="K35" s="86" t="s">
        <v>436</v>
      </c>
      <c r="L35" s="101"/>
      <c r="M35" s="11"/>
      <c r="N35" s="199"/>
      <c r="O35" s="199"/>
      <c r="P35" s="11"/>
      <c r="Q35" s="11"/>
      <c r="R35" s="11"/>
    </row>
    <row r="36" spans="1:18" ht="12.75" customHeight="1">
      <c r="A36" s="200"/>
      <c r="B36" s="201"/>
      <c r="C36" s="51" t="s">
        <v>165</v>
      </c>
      <c r="D36" s="100"/>
      <c r="E36" s="135"/>
      <c r="F36" s="11"/>
      <c r="G36" s="11"/>
      <c r="H36" s="11"/>
      <c r="I36" s="60"/>
      <c r="J36" s="87"/>
      <c r="K36" s="12" t="s">
        <v>437</v>
      </c>
      <c r="L36" s="11"/>
      <c r="M36" s="11"/>
      <c r="N36" s="11"/>
      <c r="O36" s="11"/>
      <c r="P36" s="11"/>
      <c r="Q36" s="11"/>
      <c r="R36" s="11"/>
    </row>
    <row r="37" spans="1:18" ht="12.75" customHeight="1">
      <c r="A37" s="64" t="s">
        <v>166</v>
      </c>
      <c r="B37" s="64"/>
      <c r="C37" s="64"/>
      <c r="D37" s="64"/>
      <c r="E37" s="64"/>
      <c r="F37" s="11"/>
      <c r="G37" s="11"/>
      <c r="H37" s="12"/>
      <c r="I37" s="60"/>
      <c r="J37" s="88"/>
      <c r="K37" s="59" t="s">
        <v>438</v>
      </c>
      <c r="L37" s="101"/>
      <c r="M37" s="11"/>
      <c r="N37" s="199"/>
      <c r="O37" s="199"/>
      <c r="P37" s="11"/>
      <c r="Q37" s="11"/>
      <c r="R37" s="11"/>
    </row>
    <row r="38" spans="1:18" ht="12.75" customHeight="1">
      <c r="A38" s="100"/>
      <c r="B38" s="11"/>
      <c r="C38" s="51" t="s">
        <v>165</v>
      </c>
      <c r="D38" s="100"/>
      <c r="E38" s="136"/>
      <c r="F38" s="11"/>
      <c r="G38" s="11"/>
      <c r="H38" s="11"/>
      <c r="I38" s="64"/>
      <c r="J38" s="11"/>
      <c r="K38" s="64" t="s">
        <v>164</v>
      </c>
      <c r="L38" s="11"/>
      <c r="M38" s="11"/>
      <c r="N38" s="11"/>
      <c r="O38" s="11"/>
      <c r="P38" s="11"/>
      <c r="Q38" s="11"/>
      <c r="R38" s="11"/>
    </row>
    <row r="39" spans="1:18" ht="12.75" customHeight="1">
      <c r="A39" s="64" t="s">
        <v>163</v>
      </c>
      <c r="B39" s="64"/>
      <c r="C39" s="64"/>
      <c r="D39" s="64"/>
      <c r="E39" s="64"/>
      <c r="F39" s="11"/>
      <c r="G39" s="11"/>
      <c r="H39" s="11"/>
      <c r="I39" s="60"/>
      <c r="J39" s="11"/>
      <c r="K39" s="12" t="s">
        <v>436</v>
      </c>
      <c r="L39" s="137"/>
      <c r="M39" s="89"/>
      <c r="N39" s="51"/>
      <c r="O39" s="51"/>
      <c r="P39" s="202" t="str">
        <f>IF(N37-N35=0,"",N37-N35)</f>
        <v/>
      </c>
      <c r="Q39" s="202"/>
      <c r="R39" s="202"/>
    </row>
    <row r="40" spans="1:18" ht="12.75" customHeight="1">
      <c r="A40" s="203" t="str">
        <f>IF(E38=0,"",E38)</f>
        <v/>
      </c>
      <c r="B40" s="204"/>
      <c r="C40" s="11"/>
      <c r="D40" s="203" t="str">
        <f>IF(E36=0,"",E36)</f>
        <v/>
      </c>
      <c r="E40" s="205"/>
      <c r="F40" s="90"/>
      <c r="G40" s="91" t="str">
        <f>IFERROR(ROUND(E36/E38,2),"")</f>
        <v/>
      </c>
      <c r="H40" s="11"/>
      <c r="I40" s="64"/>
      <c r="J40" s="11"/>
      <c r="K40" s="64" t="s">
        <v>162</v>
      </c>
      <c r="L40" s="11"/>
      <c r="M40" s="11"/>
      <c r="N40" s="138"/>
      <c r="O40" s="138"/>
      <c r="P40" s="202" t="str">
        <f>IFERROR(-G41,"")</f>
        <v/>
      </c>
      <c r="Q40" s="202"/>
      <c r="R40" s="202"/>
    </row>
    <row r="41" spans="1:18" ht="12.75" customHeight="1">
      <c r="A41" s="92" t="s">
        <v>433</v>
      </c>
      <c r="B41" s="64"/>
      <c r="C41" s="64"/>
      <c r="D41" s="64"/>
      <c r="E41" s="64"/>
      <c r="F41" s="93"/>
      <c r="G41" s="94" t="str">
        <f>IF(ROUND(IF(G40&lt;=0.71,IF(G40&lt;0.5,P31*0.2,IF(G40&lt;=0.6,P31*0.1,IF(G40&lt;=70,P31*0.05,IF(G40&gt;=71,P31*0,0)))),0),2)=0,"",ROUND(IF(G40&lt;=0.71,IF(G40&lt;0.5,P31*0.2,IF(G40&lt;=0.6,P31*0.1,IF(G40&lt;=70,P31*0.05,IF(G40&gt;=71,P31*0,0)))),0),2))</f>
        <v/>
      </c>
      <c r="H41" s="11"/>
      <c r="I41" s="60"/>
      <c r="J41" s="11"/>
      <c r="K41" s="12" t="s">
        <v>432</v>
      </c>
      <c r="L41" s="60"/>
      <c r="M41" s="49"/>
      <c r="N41" s="139"/>
      <c r="O41" s="139"/>
      <c r="P41" s="209"/>
      <c r="Q41" s="209"/>
      <c r="R41" s="209"/>
    </row>
    <row r="42" spans="1:18" ht="12.75" customHeight="1">
      <c r="A42" s="64" t="s">
        <v>434</v>
      </c>
      <c r="B42" s="64"/>
      <c r="C42" s="64"/>
      <c r="D42" s="64"/>
      <c r="E42" s="64"/>
      <c r="F42" s="90"/>
      <c r="G42" s="95"/>
      <c r="H42" s="11"/>
      <c r="I42" s="64"/>
      <c r="J42" s="60"/>
      <c r="K42" s="64" t="s">
        <v>161</v>
      </c>
      <c r="L42" s="89"/>
      <c r="M42" s="89"/>
      <c r="N42" s="138"/>
      <c r="O42" s="138"/>
      <c r="P42" s="11"/>
      <c r="Q42" s="11"/>
      <c r="R42" s="11"/>
    </row>
    <row r="43" spans="1:18" ht="16.149999999999999" customHeight="1">
      <c r="A43" s="210"/>
      <c r="B43" s="210"/>
      <c r="C43" s="210"/>
      <c r="D43" s="11"/>
      <c r="E43" s="206"/>
      <c r="F43" s="206"/>
      <c r="G43" s="11"/>
      <c r="H43" s="60"/>
      <c r="I43" s="60"/>
      <c r="J43" s="60"/>
      <c r="K43" s="12" t="s">
        <v>436</v>
      </c>
      <c r="L43" s="102"/>
      <c r="M43" s="96"/>
      <c r="N43" s="138"/>
      <c r="O43" s="138"/>
      <c r="P43" s="211"/>
      <c r="Q43" s="211"/>
      <c r="R43" s="211"/>
    </row>
    <row r="44" spans="1:18" ht="12.75" customHeight="1">
      <c r="A44" s="208" t="s">
        <v>160</v>
      </c>
      <c r="B44" s="208"/>
      <c r="C44" s="208"/>
      <c r="D44" s="11"/>
      <c r="E44" s="208" t="s">
        <v>159</v>
      </c>
      <c r="F44" s="208"/>
      <c r="G44" s="11"/>
      <c r="H44" s="11"/>
      <c r="I44" s="11"/>
      <c r="J44" s="11"/>
      <c r="K44" s="11"/>
      <c r="L44" s="97"/>
      <c r="M44" s="97"/>
      <c r="N44" s="11"/>
      <c r="O44" s="11"/>
      <c r="P44" s="11"/>
      <c r="Q44" s="11"/>
      <c r="R44" s="11"/>
    </row>
    <row r="45" spans="1:18" ht="12.75" customHeight="1">
      <c r="A45" s="206"/>
      <c r="B45" s="206"/>
      <c r="C45" s="206"/>
      <c r="D45" s="11"/>
      <c r="E45" s="207"/>
      <c r="F45" s="207"/>
      <c r="G45" s="11"/>
      <c r="H45" s="52" t="s">
        <v>158</v>
      </c>
      <c r="I45" s="52"/>
      <c r="J45" s="52"/>
      <c r="K45" s="11"/>
      <c r="L45" s="11"/>
      <c r="M45" s="98"/>
      <c r="N45" s="11"/>
      <c r="O45" s="11"/>
      <c r="P45" s="11"/>
      <c r="Q45" s="11"/>
      <c r="R45" s="11"/>
    </row>
    <row r="46" spans="1:18" ht="12.75" customHeight="1">
      <c r="A46" s="208" t="s">
        <v>157</v>
      </c>
      <c r="B46" s="208"/>
      <c r="C46" s="208"/>
      <c r="D46" s="11"/>
      <c r="E46" s="208" t="s">
        <v>156</v>
      </c>
      <c r="F46" s="208"/>
      <c r="G46" s="60"/>
      <c r="H46" s="52" t="s">
        <v>155</v>
      </c>
      <c r="I46" s="52"/>
      <c r="J46" s="52"/>
      <c r="K46" s="52"/>
      <c r="L46" s="52"/>
      <c r="M46" s="52"/>
      <c r="N46" s="11"/>
      <c r="O46" s="11"/>
      <c r="P46" s="11"/>
      <c r="Q46" s="11"/>
      <c r="R46" s="11"/>
    </row>
    <row r="47" spans="1:18" ht="12.75" customHeight="1">
      <c r="H47" s="8"/>
      <c r="I47" s="8"/>
      <c r="J47" s="7"/>
      <c r="M47" s="6"/>
    </row>
    <row r="48" spans="1:18" ht="12.75" customHeight="1"/>
    <row r="49" ht="12.75" customHeight="1"/>
  </sheetData>
  <sheetProtection algorithmName="SHA-512" hashValue="E6Gc3o4erUbBL6Syh9sK27HLyMS9K5ti1egPsilpumkacSoFN9Smbfhtx704nBlZbg5V0lI0/d+DqQalwHl+LA==" saltValue="lPSZbrZTnJJUQLyrEcIx4g==" spinCount="100000" sheet="1" formatCells="0" formatColumns="0" formatRows="0" insertColumns="0" insertRows="0" insertHyperlinks="0" deleteColumns="0" deleteRows="0" sort="0" autoFilter="0" pivotTables="0"/>
  <mergeCells count="84">
    <mergeCell ref="A45:C45"/>
    <mergeCell ref="E45:F45"/>
    <mergeCell ref="A46:C46"/>
    <mergeCell ref="E46:F46"/>
    <mergeCell ref="P41:R41"/>
    <mergeCell ref="A43:C43"/>
    <mergeCell ref="E43:F43"/>
    <mergeCell ref="P43:R43"/>
    <mergeCell ref="A44:C44"/>
    <mergeCell ref="E44:F44"/>
    <mergeCell ref="A36:B36"/>
    <mergeCell ref="N37:O37"/>
    <mergeCell ref="P39:R39"/>
    <mergeCell ref="A40:B40"/>
    <mergeCell ref="D40:E40"/>
    <mergeCell ref="P40:R40"/>
    <mergeCell ref="G30:I30"/>
    <mergeCell ref="P30:R30"/>
    <mergeCell ref="G31:I31"/>
    <mergeCell ref="P31:R31"/>
    <mergeCell ref="N35:O35"/>
    <mergeCell ref="C28:E28"/>
    <mergeCell ref="G28:I28"/>
    <mergeCell ref="M28:N28"/>
    <mergeCell ref="P28:R28"/>
    <mergeCell ref="C29:E29"/>
    <mergeCell ref="G29:I29"/>
    <mergeCell ref="M29:N29"/>
    <mergeCell ref="P29:R29"/>
    <mergeCell ref="C26:E26"/>
    <mergeCell ref="G26:I26"/>
    <mergeCell ref="M26:N26"/>
    <mergeCell ref="P26:R26"/>
    <mergeCell ref="C27:E27"/>
    <mergeCell ref="G27:I27"/>
    <mergeCell ref="M27:N27"/>
    <mergeCell ref="P27:R27"/>
    <mergeCell ref="C24:E24"/>
    <mergeCell ref="G24:I24"/>
    <mergeCell ref="M24:N24"/>
    <mergeCell ref="P24:R24"/>
    <mergeCell ref="C25:E25"/>
    <mergeCell ref="G25:I25"/>
    <mergeCell ref="M25:N25"/>
    <mergeCell ref="P25:R25"/>
    <mergeCell ref="C22:E22"/>
    <mergeCell ref="G22:I22"/>
    <mergeCell ref="M22:N22"/>
    <mergeCell ref="P22:R22"/>
    <mergeCell ref="C23:E23"/>
    <mergeCell ref="G23:I23"/>
    <mergeCell ref="M23:N23"/>
    <mergeCell ref="P23:R23"/>
    <mergeCell ref="P20:R20"/>
    <mergeCell ref="C21:E21"/>
    <mergeCell ref="G21:I21"/>
    <mergeCell ref="M21:N21"/>
    <mergeCell ref="P21:R21"/>
    <mergeCell ref="I18:J18"/>
    <mergeCell ref="M18:N18"/>
    <mergeCell ref="I19:J19"/>
    <mergeCell ref="M19:N19"/>
    <mergeCell ref="C20:E20"/>
    <mergeCell ref="G20:I20"/>
    <mergeCell ref="M20:N20"/>
    <mergeCell ref="G19:H19"/>
    <mergeCell ref="O13:Q13"/>
    <mergeCell ref="D16:M16"/>
    <mergeCell ref="O16:Q16"/>
    <mergeCell ref="G17:H17"/>
    <mergeCell ref="M17:N17"/>
    <mergeCell ref="H14:M14"/>
    <mergeCell ref="D7:M7"/>
    <mergeCell ref="A11:D11"/>
    <mergeCell ref="E11:M11"/>
    <mergeCell ref="B13:F13"/>
    <mergeCell ref="H13:M13"/>
    <mergeCell ref="A2:B2"/>
    <mergeCell ref="A3:B3"/>
    <mergeCell ref="O3:P3"/>
    <mergeCell ref="P4:Q4"/>
    <mergeCell ref="A5:B5"/>
    <mergeCell ref="C5:D5"/>
    <mergeCell ref="O2:P2"/>
  </mergeCells>
  <pageMargins left="0" right="0" top="0" bottom="0" header="0.5" footer="0.5"/>
  <pageSetup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B7E0769-D542-4A14-8E62-92743D212637}">
          <x14:formula1>
            <xm:f>'FORM Drop Downs1'!$B$8:$B$188</xm:f>
          </x14:formula1>
          <xm:sqref>C20:E29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4:H378"/>
  <sheetViews>
    <sheetView zoomScale="98" zoomScaleNormal="98" workbookViewId="0">
      <selection activeCell="E252" sqref="E252"/>
    </sheetView>
  </sheetViews>
  <sheetFormatPr defaultColWidth="8.7109375" defaultRowHeight="12.75"/>
  <cols>
    <col min="1" max="1" width="6.7109375" style="1" customWidth="1"/>
    <col min="2" max="2" width="71.5703125" style="1" customWidth="1"/>
    <col min="3" max="3" width="9.5703125" style="1" customWidth="1"/>
    <col min="4" max="4" width="10.28515625" style="1" customWidth="1"/>
    <col min="5" max="5" width="10.7109375" style="1" customWidth="1"/>
    <col min="6" max="6" width="11" style="1" customWidth="1"/>
    <col min="7" max="7" width="10.7109375" style="1" customWidth="1"/>
    <col min="8" max="8" width="13" style="1" customWidth="1"/>
    <col min="9" max="16384" width="8.7109375" style="1"/>
  </cols>
  <sheetData>
    <row r="14" spans="1:8">
      <c r="D14" s="24">
        <v>43831</v>
      </c>
      <c r="E14" s="24">
        <v>44197</v>
      </c>
      <c r="F14" s="24">
        <v>44562</v>
      </c>
      <c r="G14" s="24">
        <v>44927</v>
      </c>
      <c r="H14" s="7"/>
    </row>
    <row r="15" spans="1:8" customFormat="1" ht="75">
      <c r="A15" s="23" t="s">
        <v>154</v>
      </c>
      <c r="B15" s="42" t="s">
        <v>153</v>
      </c>
      <c r="C15" s="43" t="s">
        <v>152</v>
      </c>
      <c r="D15" s="35" t="s">
        <v>343</v>
      </c>
      <c r="E15" s="36" t="s">
        <v>150</v>
      </c>
      <c r="F15" s="36" t="s">
        <v>149</v>
      </c>
      <c r="G15" s="36" t="s">
        <v>148</v>
      </c>
      <c r="H15" s="36" t="s">
        <v>147</v>
      </c>
    </row>
    <row r="16" spans="1:8" customFormat="1" ht="15">
      <c r="A16" s="25">
        <v>101</v>
      </c>
      <c r="B16" s="26" t="s">
        <v>146</v>
      </c>
      <c r="C16" s="27">
        <v>2.1</v>
      </c>
      <c r="D16" s="28">
        <f>SUM(C16*20%+C16)</f>
        <v>2.52</v>
      </c>
      <c r="E16" s="28">
        <f>SUM(C16*35%+C16)</f>
        <v>2.835</v>
      </c>
      <c r="F16" s="28">
        <f>SUM(C16*49%+C16)</f>
        <v>3.129</v>
      </c>
      <c r="G16" s="28">
        <f>SUM(C16*62.4%+C16)</f>
        <v>3.4104000000000001</v>
      </c>
      <c r="H16" s="28">
        <f>SUM(C16*62.4%+C16)</f>
        <v>3.4104000000000001</v>
      </c>
    </row>
    <row r="17" spans="1:8" customFormat="1" ht="52.5" customHeight="1">
      <c r="A17" s="25"/>
      <c r="B17" s="26" t="s">
        <v>145</v>
      </c>
      <c r="C17" s="27"/>
      <c r="D17" s="28"/>
      <c r="E17" s="28"/>
      <c r="F17" s="28"/>
      <c r="G17" s="28"/>
      <c r="H17" s="28"/>
    </row>
    <row r="18" spans="1:8" customFormat="1" ht="15">
      <c r="A18" s="29">
        <v>102</v>
      </c>
      <c r="B18" s="26" t="s">
        <v>144</v>
      </c>
      <c r="C18" s="27">
        <v>5</v>
      </c>
      <c r="D18" s="28">
        <f t="shared" ref="D18:D162" si="0">SUM(C18*20%+C18)</f>
        <v>6</v>
      </c>
      <c r="E18" s="28">
        <f t="shared" ref="E18:E162" si="1">SUM(C18*35%+C18)</f>
        <v>6.75</v>
      </c>
      <c r="F18" s="28">
        <f t="shared" ref="F18:F162" si="2">SUM(C18*49%+C18)</f>
        <v>7.45</v>
      </c>
      <c r="G18" s="28">
        <f t="shared" ref="G18:G162" si="3">SUM(C18*62.4%+C18)</f>
        <v>8.120000000000001</v>
      </c>
      <c r="H18" s="28">
        <f t="shared" ref="H18:H162" si="4">SUM(C18*62.4%+C18)</f>
        <v>8.120000000000001</v>
      </c>
    </row>
    <row r="19" spans="1:8" customFormat="1" ht="35.25" customHeight="1">
      <c r="A19" s="1"/>
      <c r="B19" s="26" t="s">
        <v>143</v>
      </c>
      <c r="C19" s="27"/>
      <c r="D19" s="28"/>
      <c r="E19" s="28"/>
      <c r="F19" s="28"/>
      <c r="G19" s="28"/>
      <c r="H19" s="28"/>
    </row>
    <row r="20" spans="1:8" customFormat="1" ht="15">
      <c r="A20" s="29">
        <v>103</v>
      </c>
      <c r="B20" s="26" t="s">
        <v>142</v>
      </c>
      <c r="C20" s="27">
        <v>0.3</v>
      </c>
      <c r="D20" s="28">
        <f t="shared" si="0"/>
        <v>0.36</v>
      </c>
      <c r="E20" s="28">
        <f t="shared" si="1"/>
        <v>0.40499999999999997</v>
      </c>
      <c r="F20" s="28">
        <f t="shared" si="2"/>
        <v>0.44699999999999995</v>
      </c>
      <c r="G20" s="28">
        <f t="shared" si="3"/>
        <v>0.48719999999999997</v>
      </c>
      <c r="H20" s="28">
        <f t="shared" si="4"/>
        <v>0.48719999999999997</v>
      </c>
    </row>
    <row r="21" spans="1:8" customFormat="1" ht="35.25" customHeight="1">
      <c r="A21" s="29"/>
      <c r="B21" s="26" t="s">
        <v>141</v>
      </c>
      <c r="C21" s="27"/>
      <c r="D21" s="28"/>
      <c r="E21" s="28"/>
      <c r="F21" s="28"/>
      <c r="G21" s="28"/>
      <c r="H21" s="28"/>
    </row>
    <row r="22" spans="1:8" customFormat="1" ht="15">
      <c r="A22" s="29">
        <v>104</v>
      </c>
      <c r="B22" s="26" t="s">
        <v>140</v>
      </c>
      <c r="C22" s="27">
        <v>4.05</v>
      </c>
      <c r="D22" s="28">
        <f t="shared" si="0"/>
        <v>4.8599999999999994</v>
      </c>
      <c r="E22" s="28">
        <f t="shared" si="1"/>
        <v>5.4674999999999994</v>
      </c>
      <c r="F22" s="28">
        <f t="shared" si="2"/>
        <v>6.0344999999999995</v>
      </c>
      <c r="G22" s="28">
        <f t="shared" si="3"/>
        <v>6.5771999999999995</v>
      </c>
      <c r="H22" s="28">
        <f t="shared" si="4"/>
        <v>6.5771999999999995</v>
      </c>
    </row>
    <row r="23" spans="1:8" customFormat="1" ht="51" customHeight="1">
      <c r="A23" s="29"/>
      <c r="B23" s="26" t="s">
        <v>139</v>
      </c>
      <c r="C23" s="27"/>
      <c r="D23" s="28"/>
      <c r="E23" s="28"/>
      <c r="F23" s="28"/>
      <c r="G23" s="28"/>
      <c r="H23" s="28"/>
    </row>
    <row r="24" spans="1:8" customFormat="1" ht="15">
      <c r="A24" s="29">
        <v>105</v>
      </c>
      <c r="B24" s="26" t="s">
        <v>138</v>
      </c>
      <c r="C24" s="27">
        <v>2.7</v>
      </c>
      <c r="D24" s="28">
        <f t="shared" si="0"/>
        <v>3.24</v>
      </c>
      <c r="E24" s="28">
        <f t="shared" si="1"/>
        <v>3.645</v>
      </c>
      <c r="F24" s="28">
        <f t="shared" si="2"/>
        <v>4.0229999999999997</v>
      </c>
      <c r="G24" s="28">
        <f t="shared" si="3"/>
        <v>4.3848000000000003</v>
      </c>
      <c r="H24" s="28">
        <f t="shared" si="4"/>
        <v>4.3848000000000003</v>
      </c>
    </row>
    <row r="25" spans="1:8" customFormat="1" ht="51" customHeight="1">
      <c r="A25" s="29"/>
      <c r="B25" s="26" t="s">
        <v>386</v>
      </c>
      <c r="C25" s="27"/>
      <c r="D25" s="28"/>
      <c r="E25" s="28"/>
      <c r="F25" s="28"/>
      <c r="G25" s="28"/>
      <c r="H25" s="28"/>
    </row>
    <row r="26" spans="1:8" customFormat="1" ht="15" customHeight="1">
      <c r="A26" s="29">
        <v>106</v>
      </c>
      <c r="B26" s="26" t="s">
        <v>211</v>
      </c>
      <c r="C26" s="30">
        <v>1.7</v>
      </c>
      <c r="D26" s="28">
        <f t="shared" si="0"/>
        <v>2.04</v>
      </c>
      <c r="E26" s="28">
        <f t="shared" si="1"/>
        <v>2.2949999999999999</v>
      </c>
      <c r="F26" s="28">
        <f t="shared" si="2"/>
        <v>2.5329999999999999</v>
      </c>
      <c r="G26" s="28">
        <f t="shared" si="3"/>
        <v>2.7607999999999997</v>
      </c>
      <c r="H26" s="28">
        <f t="shared" si="4"/>
        <v>2.7607999999999997</v>
      </c>
    </row>
    <row r="27" spans="1:8" customFormat="1" ht="48" customHeight="1">
      <c r="A27" s="29"/>
      <c r="B27" s="26" t="s">
        <v>137</v>
      </c>
      <c r="C27" s="30"/>
      <c r="D27" s="28"/>
      <c r="E27" s="28"/>
      <c r="F27" s="28"/>
      <c r="G27" s="28"/>
      <c r="H27" s="28"/>
    </row>
    <row r="28" spans="1:8" customFormat="1" ht="15">
      <c r="A28" s="29">
        <v>107</v>
      </c>
      <c r="B28" s="26" t="s">
        <v>136</v>
      </c>
      <c r="C28" s="27">
        <v>0.4</v>
      </c>
      <c r="D28" s="28">
        <f t="shared" si="0"/>
        <v>0.48000000000000004</v>
      </c>
      <c r="E28" s="28">
        <f t="shared" si="1"/>
        <v>0.54</v>
      </c>
      <c r="F28" s="28">
        <f t="shared" si="2"/>
        <v>0.59600000000000009</v>
      </c>
      <c r="G28" s="28">
        <f t="shared" si="3"/>
        <v>0.64960000000000007</v>
      </c>
      <c r="H28" s="28">
        <f t="shared" si="4"/>
        <v>0.64960000000000007</v>
      </c>
    </row>
    <row r="29" spans="1:8" customFormat="1" ht="51.75" customHeight="1">
      <c r="A29" s="29"/>
      <c r="B29" s="26" t="s">
        <v>135</v>
      </c>
      <c r="C29" s="27"/>
      <c r="D29" s="28"/>
      <c r="E29" s="28"/>
      <c r="F29" s="28"/>
      <c r="G29" s="28"/>
      <c r="H29" s="28"/>
    </row>
    <row r="30" spans="1:8" customFormat="1" ht="15">
      <c r="A30" s="29">
        <v>108</v>
      </c>
      <c r="B30" s="26" t="s">
        <v>212</v>
      </c>
      <c r="C30" s="27">
        <v>2.95</v>
      </c>
      <c r="D30" s="28">
        <f t="shared" si="0"/>
        <v>3.54</v>
      </c>
      <c r="E30" s="28">
        <f t="shared" si="1"/>
        <v>3.9824999999999999</v>
      </c>
      <c r="F30" s="28">
        <f t="shared" si="2"/>
        <v>4.3955000000000002</v>
      </c>
      <c r="G30" s="28">
        <f t="shared" si="3"/>
        <v>4.7908000000000008</v>
      </c>
      <c r="H30" s="28">
        <f t="shared" si="4"/>
        <v>4.7908000000000008</v>
      </c>
    </row>
    <row r="31" spans="1:8" customFormat="1" ht="52.5" customHeight="1">
      <c r="A31" s="29"/>
      <c r="B31" s="26" t="s">
        <v>134</v>
      </c>
      <c r="C31" s="27"/>
      <c r="D31" s="28"/>
      <c r="E31" s="28"/>
      <c r="F31" s="28"/>
      <c r="G31" s="28"/>
      <c r="H31" s="28"/>
    </row>
    <row r="32" spans="1:8" customFormat="1" ht="15">
      <c r="A32" s="29">
        <v>201</v>
      </c>
      <c r="B32" s="26" t="s">
        <v>133</v>
      </c>
      <c r="C32" s="27">
        <v>0.3</v>
      </c>
      <c r="D32" s="28">
        <f t="shared" si="0"/>
        <v>0.36</v>
      </c>
      <c r="E32" s="28">
        <f t="shared" si="1"/>
        <v>0.40499999999999997</v>
      </c>
      <c r="F32" s="28">
        <f t="shared" si="2"/>
        <v>0.44699999999999995</v>
      </c>
      <c r="G32" s="28">
        <f t="shared" si="3"/>
        <v>0.48719999999999997</v>
      </c>
      <c r="H32" s="28">
        <f t="shared" si="4"/>
        <v>0.48719999999999997</v>
      </c>
    </row>
    <row r="33" spans="1:8" customFormat="1" ht="37.5" customHeight="1">
      <c r="A33" s="29"/>
      <c r="B33" s="26" t="s">
        <v>213</v>
      </c>
      <c r="C33" s="27"/>
      <c r="D33" s="28"/>
      <c r="E33" s="28"/>
      <c r="F33" s="28"/>
      <c r="G33" s="28"/>
      <c r="H33" s="28"/>
    </row>
    <row r="34" spans="1:8" customFormat="1" ht="15">
      <c r="A34" s="29">
        <v>202</v>
      </c>
      <c r="B34" s="26" t="s">
        <v>132</v>
      </c>
      <c r="C34" s="27">
        <v>1.7</v>
      </c>
      <c r="D34" s="28">
        <f t="shared" si="0"/>
        <v>2.04</v>
      </c>
      <c r="E34" s="28">
        <f t="shared" si="1"/>
        <v>2.2949999999999999</v>
      </c>
      <c r="F34" s="28">
        <f t="shared" si="2"/>
        <v>2.5329999999999999</v>
      </c>
      <c r="G34" s="28">
        <f t="shared" si="3"/>
        <v>2.7607999999999997</v>
      </c>
      <c r="H34" s="28">
        <f t="shared" si="4"/>
        <v>2.7607999999999997</v>
      </c>
    </row>
    <row r="35" spans="1:8" customFormat="1" ht="36" customHeight="1">
      <c r="A35" s="29"/>
      <c r="B35" s="26" t="s">
        <v>131</v>
      </c>
      <c r="C35" s="27"/>
      <c r="D35" s="28"/>
      <c r="E35" s="28"/>
      <c r="F35" s="28"/>
      <c r="G35" s="28"/>
      <c r="H35" s="28"/>
    </row>
    <row r="36" spans="1:8" customFormat="1" ht="15" customHeight="1">
      <c r="A36" s="29">
        <v>203</v>
      </c>
      <c r="B36" s="26" t="s">
        <v>130</v>
      </c>
      <c r="C36" s="27">
        <v>0.8</v>
      </c>
      <c r="D36" s="28">
        <f t="shared" si="0"/>
        <v>0.96000000000000008</v>
      </c>
      <c r="E36" s="28">
        <f t="shared" si="1"/>
        <v>1.08</v>
      </c>
      <c r="F36" s="28">
        <f t="shared" si="2"/>
        <v>1.1920000000000002</v>
      </c>
      <c r="G36" s="28">
        <f t="shared" si="3"/>
        <v>1.2992000000000001</v>
      </c>
      <c r="H36" s="28">
        <f t="shared" si="4"/>
        <v>1.2992000000000001</v>
      </c>
    </row>
    <row r="37" spans="1:8" customFormat="1" ht="21.75" customHeight="1">
      <c r="A37" s="31"/>
      <c r="B37" s="32" t="s">
        <v>129</v>
      </c>
      <c r="C37" s="33"/>
      <c r="D37" s="28"/>
      <c r="E37" s="28"/>
      <c r="F37" s="28"/>
      <c r="G37" s="28"/>
      <c r="H37" s="28"/>
    </row>
    <row r="38" spans="1:8" customFormat="1" ht="15">
      <c r="A38" s="31">
        <v>204</v>
      </c>
      <c r="B38" s="32" t="s">
        <v>214</v>
      </c>
      <c r="C38" s="33">
        <v>0.85</v>
      </c>
      <c r="D38" s="28">
        <f t="shared" si="0"/>
        <v>1.02</v>
      </c>
      <c r="E38" s="28">
        <f t="shared" si="1"/>
        <v>1.1475</v>
      </c>
      <c r="F38" s="28">
        <f t="shared" si="2"/>
        <v>1.2665</v>
      </c>
      <c r="G38" s="28">
        <f t="shared" si="3"/>
        <v>1.3803999999999998</v>
      </c>
      <c r="H38" s="28">
        <f t="shared" si="4"/>
        <v>1.3803999999999998</v>
      </c>
    </row>
    <row r="39" spans="1:8" customFormat="1" ht="36.75" customHeight="1">
      <c r="A39" s="31"/>
      <c r="B39" s="32" t="s">
        <v>215</v>
      </c>
      <c r="C39" s="33"/>
      <c r="D39" s="28"/>
      <c r="E39" s="28"/>
      <c r="F39" s="28"/>
      <c r="G39" s="28"/>
      <c r="H39" s="28"/>
    </row>
    <row r="40" spans="1:8" customFormat="1" ht="15">
      <c r="A40" s="29">
        <v>205</v>
      </c>
      <c r="B40" s="26" t="s">
        <v>128</v>
      </c>
      <c r="C40" s="27">
        <v>1.05</v>
      </c>
      <c r="D40" s="28">
        <f t="shared" si="0"/>
        <v>1.26</v>
      </c>
      <c r="E40" s="28">
        <f t="shared" si="1"/>
        <v>1.4175</v>
      </c>
      <c r="F40" s="28">
        <f t="shared" si="2"/>
        <v>1.5645</v>
      </c>
      <c r="G40" s="28">
        <f t="shared" si="3"/>
        <v>1.7052</v>
      </c>
      <c r="H40" s="28">
        <f t="shared" si="4"/>
        <v>1.7052</v>
      </c>
    </row>
    <row r="41" spans="1:8" customFormat="1" ht="36" customHeight="1">
      <c r="A41" s="29"/>
      <c r="B41" s="26" t="s">
        <v>216</v>
      </c>
      <c r="C41" s="27"/>
      <c r="D41" s="28"/>
      <c r="E41" s="28"/>
      <c r="F41" s="28"/>
      <c r="G41" s="28"/>
      <c r="H41" s="28"/>
    </row>
    <row r="42" spans="1:8" customFormat="1" ht="15">
      <c r="A42" s="29">
        <v>206</v>
      </c>
      <c r="B42" s="26" t="s">
        <v>127</v>
      </c>
      <c r="C42" s="27">
        <v>6.7</v>
      </c>
      <c r="D42" s="28">
        <f t="shared" si="0"/>
        <v>8.0400000000000009</v>
      </c>
      <c r="E42" s="28">
        <f t="shared" si="1"/>
        <v>9.0449999999999999</v>
      </c>
      <c r="F42" s="28">
        <f t="shared" si="2"/>
        <v>9.9830000000000005</v>
      </c>
      <c r="G42" s="28">
        <f t="shared" si="3"/>
        <v>10.880800000000001</v>
      </c>
      <c r="H42" s="28">
        <f t="shared" si="4"/>
        <v>10.880800000000001</v>
      </c>
    </row>
    <row r="43" spans="1:8" customFormat="1" ht="51.75" customHeight="1">
      <c r="A43" s="29"/>
      <c r="B43" s="26" t="s">
        <v>217</v>
      </c>
      <c r="C43" s="27"/>
      <c r="D43" s="28"/>
      <c r="E43" s="28"/>
      <c r="F43" s="28"/>
      <c r="G43" s="28"/>
      <c r="H43" s="28"/>
    </row>
    <row r="44" spans="1:8" customFormat="1" ht="15">
      <c r="A44" s="29">
        <v>207</v>
      </c>
      <c r="B44" s="26" t="s">
        <v>126</v>
      </c>
      <c r="C44" s="27">
        <v>2.8</v>
      </c>
      <c r="D44" s="28">
        <f t="shared" si="0"/>
        <v>3.36</v>
      </c>
      <c r="E44" s="28">
        <f t="shared" si="1"/>
        <v>3.78</v>
      </c>
      <c r="F44" s="28">
        <f t="shared" si="2"/>
        <v>4.1719999999999997</v>
      </c>
      <c r="G44" s="28">
        <f t="shared" si="3"/>
        <v>4.5472000000000001</v>
      </c>
      <c r="H44" s="28">
        <f t="shared" si="4"/>
        <v>4.5472000000000001</v>
      </c>
    </row>
    <row r="45" spans="1:8" customFormat="1" ht="49.5" customHeight="1">
      <c r="A45" s="29"/>
      <c r="B45" s="26" t="s">
        <v>387</v>
      </c>
      <c r="C45" s="27"/>
      <c r="D45" s="28"/>
      <c r="E45" s="28"/>
      <c r="F45" s="28"/>
      <c r="G45" s="28"/>
      <c r="H45" s="28"/>
    </row>
    <row r="46" spans="1:8" customFormat="1" ht="15">
      <c r="A46" s="29">
        <v>208</v>
      </c>
      <c r="B46" s="26" t="s">
        <v>125</v>
      </c>
      <c r="C46" s="27">
        <v>3</v>
      </c>
      <c r="D46" s="28">
        <f t="shared" si="0"/>
        <v>3.6</v>
      </c>
      <c r="E46" s="28">
        <f t="shared" si="1"/>
        <v>4.05</v>
      </c>
      <c r="F46" s="28">
        <f t="shared" si="2"/>
        <v>4.47</v>
      </c>
      <c r="G46" s="28">
        <f t="shared" si="3"/>
        <v>4.8719999999999999</v>
      </c>
      <c r="H46" s="28">
        <f t="shared" si="4"/>
        <v>4.8719999999999999</v>
      </c>
    </row>
    <row r="47" spans="1:8" customFormat="1" ht="48" customHeight="1">
      <c r="A47" s="29"/>
      <c r="B47" s="26" t="s">
        <v>218</v>
      </c>
      <c r="C47" s="27"/>
      <c r="D47" s="28"/>
      <c r="E47" s="28"/>
      <c r="F47" s="28"/>
      <c r="G47" s="28"/>
      <c r="H47" s="28"/>
    </row>
    <row r="48" spans="1:8" customFormat="1" ht="15">
      <c r="A48" s="29">
        <v>209</v>
      </c>
      <c r="B48" s="26" t="s">
        <v>124</v>
      </c>
      <c r="C48" s="27">
        <v>1.7</v>
      </c>
      <c r="D48" s="28">
        <f t="shared" si="0"/>
        <v>2.04</v>
      </c>
      <c r="E48" s="28">
        <f t="shared" si="1"/>
        <v>2.2949999999999999</v>
      </c>
      <c r="F48" s="28">
        <f t="shared" si="2"/>
        <v>2.5329999999999999</v>
      </c>
      <c r="G48" s="28">
        <f t="shared" si="3"/>
        <v>2.7607999999999997</v>
      </c>
      <c r="H48" s="28">
        <f t="shared" si="4"/>
        <v>2.7607999999999997</v>
      </c>
    </row>
    <row r="49" spans="1:8" customFormat="1" ht="18.75" customHeight="1">
      <c r="A49" s="29"/>
      <c r="B49" s="26" t="s">
        <v>219</v>
      </c>
      <c r="C49" s="27"/>
      <c r="D49" s="28"/>
      <c r="E49" s="28"/>
      <c r="F49" s="28"/>
      <c r="G49" s="28"/>
      <c r="H49" s="28"/>
    </row>
    <row r="50" spans="1:8" customFormat="1" ht="15">
      <c r="A50" s="29">
        <v>210</v>
      </c>
      <c r="B50" s="26" t="s">
        <v>123</v>
      </c>
      <c r="C50" s="27">
        <v>2.4500000000000002</v>
      </c>
      <c r="D50" s="28">
        <f t="shared" si="0"/>
        <v>2.9400000000000004</v>
      </c>
      <c r="E50" s="28">
        <f t="shared" si="1"/>
        <v>3.3075000000000001</v>
      </c>
      <c r="F50" s="28">
        <f t="shared" si="2"/>
        <v>3.6505000000000001</v>
      </c>
      <c r="G50" s="28">
        <f t="shared" si="3"/>
        <v>3.9788000000000006</v>
      </c>
      <c r="H50" s="28">
        <f t="shared" si="4"/>
        <v>3.9788000000000006</v>
      </c>
    </row>
    <row r="51" spans="1:8" customFormat="1" ht="47.25" customHeight="1">
      <c r="A51" s="29"/>
      <c r="B51" s="26" t="s">
        <v>220</v>
      </c>
      <c r="C51" s="27"/>
      <c r="D51" s="28"/>
      <c r="E51" s="28"/>
      <c r="F51" s="28"/>
      <c r="G51" s="28"/>
      <c r="H51" s="28"/>
    </row>
    <row r="52" spans="1:8" customFormat="1" ht="15">
      <c r="A52" s="38">
        <v>2306</v>
      </c>
      <c r="B52" s="39" t="s">
        <v>355</v>
      </c>
      <c r="C52" s="37">
        <v>2.52</v>
      </c>
      <c r="D52" s="28">
        <v>2.52</v>
      </c>
      <c r="E52" s="28">
        <v>2.52</v>
      </c>
      <c r="F52" s="28">
        <v>2.52</v>
      </c>
      <c r="G52" s="28">
        <v>2.52</v>
      </c>
      <c r="H52" s="28">
        <v>2.52</v>
      </c>
    </row>
    <row r="53" spans="1:8" customFormat="1" ht="51.75" customHeight="1">
      <c r="A53" s="29"/>
      <c r="B53" s="26" t="s">
        <v>356</v>
      </c>
      <c r="C53" s="27"/>
      <c r="D53" s="28"/>
      <c r="E53" s="28"/>
      <c r="F53" s="28"/>
      <c r="G53" s="28"/>
      <c r="H53" s="28"/>
    </row>
    <row r="54" spans="1:8" customFormat="1" ht="15">
      <c r="A54" s="1">
        <v>211</v>
      </c>
      <c r="B54" s="26" t="s">
        <v>221</v>
      </c>
      <c r="C54" s="27">
        <v>3.1</v>
      </c>
      <c r="D54" s="28">
        <f t="shared" si="0"/>
        <v>3.72</v>
      </c>
      <c r="E54" s="28">
        <f t="shared" si="1"/>
        <v>4.1850000000000005</v>
      </c>
      <c r="F54" s="28">
        <f t="shared" si="2"/>
        <v>4.6189999999999998</v>
      </c>
      <c r="G54" s="28">
        <f t="shared" si="3"/>
        <v>5.0343999999999998</v>
      </c>
      <c r="H54" s="28">
        <f t="shared" si="4"/>
        <v>5.0343999999999998</v>
      </c>
    </row>
    <row r="55" spans="1:8" customFormat="1" ht="36.75" customHeight="1">
      <c r="A55" s="29"/>
      <c r="B55" s="26" t="s">
        <v>222</v>
      </c>
      <c r="C55" s="27"/>
      <c r="D55" s="28"/>
      <c r="E55" s="28"/>
      <c r="F55" s="28"/>
      <c r="G55" s="28"/>
      <c r="H55" s="28"/>
    </row>
    <row r="56" spans="1:8" customFormat="1" ht="15">
      <c r="A56" s="29">
        <v>212</v>
      </c>
      <c r="B56" s="26" t="s">
        <v>122</v>
      </c>
      <c r="C56" s="27">
        <v>2.9</v>
      </c>
      <c r="D56" s="28">
        <f t="shared" si="0"/>
        <v>3.48</v>
      </c>
      <c r="E56" s="28">
        <f t="shared" si="1"/>
        <v>3.915</v>
      </c>
      <c r="F56" s="28">
        <f t="shared" si="2"/>
        <v>4.3209999999999997</v>
      </c>
      <c r="G56" s="28">
        <f t="shared" si="3"/>
        <v>4.7096</v>
      </c>
      <c r="H56" s="28">
        <f t="shared" si="4"/>
        <v>4.7096</v>
      </c>
    </row>
    <row r="57" spans="1:8" customFormat="1" ht="33.75" customHeight="1">
      <c r="A57" s="29"/>
      <c r="B57" s="26" t="s">
        <v>223</v>
      </c>
      <c r="C57" s="27"/>
      <c r="D57" s="28"/>
      <c r="E57" s="28"/>
      <c r="F57" s="28"/>
      <c r="G57" s="28"/>
      <c r="H57" s="28"/>
    </row>
    <row r="58" spans="1:8" customFormat="1" ht="15">
      <c r="A58" s="29">
        <v>213</v>
      </c>
      <c r="B58" s="26" t="s">
        <v>121</v>
      </c>
      <c r="C58" s="27">
        <v>4.2</v>
      </c>
      <c r="D58" s="28">
        <f t="shared" si="0"/>
        <v>5.04</v>
      </c>
      <c r="E58" s="28">
        <f t="shared" si="1"/>
        <v>5.67</v>
      </c>
      <c r="F58" s="28">
        <f t="shared" si="2"/>
        <v>6.258</v>
      </c>
      <c r="G58" s="28">
        <f t="shared" si="3"/>
        <v>6.8208000000000002</v>
      </c>
      <c r="H58" s="28">
        <f t="shared" si="4"/>
        <v>6.8208000000000002</v>
      </c>
    </row>
    <row r="59" spans="1:8" customFormat="1" ht="35.25" customHeight="1">
      <c r="A59" s="29"/>
      <c r="B59" s="26" t="s">
        <v>224</v>
      </c>
      <c r="C59" s="27"/>
      <c r="D59" s="28"/>
      <c r="E59" s="28"/>
      <c r="F59" s="28"/>
      <c r="G59" s="28"/>
      <c r="H59" s="28"/>
    </row>
    <row r="60" spans="1:8" customFormat="1" ht="15">
      <c r="A60" s="29">
        <v>214</v>
      </c>
      <c r="B60" s="26" t="s">
        <v>120</v>
      </c>
      <c r="C60" s="27">
        <v>2.5</v>
      </c>
      <c r="D60" s="28">
        <f t="shared" si="0"/>
        <v>3</v>
      </c>
      <c r="E60" s="28">
        <f t="shared" si="1"/>
        <v>3.375</v>
      </c>
      <c r="F60" s="28">
        <f t="shared" si="2"/>
        <v>3.7250000000000001</v>
      </c>
      <c r="G60" s="28">
        <f t="shared" si="3"/>
        <v>4.0600000000000005</v>
      </c>
      <c r="H60" s="28">
        <f t="shared" si="4"/>
        <v>4.0600000000000005</v>
      </c>
    </row>
    <row r="61" spans="1:8" customFormat="1" ht="33.75" customHeight="1">
      <c r="A61" s="29"/>
      <c r="B61" s="26" t="s">
        <v>344</v>
      </c>
      <c r="C61" s="27"/>
      <c r="D61" s="28"/>
      <c r="E61" s="28"/>
      <c r="F61" s="28"/>
      <c r="G61" s="28"/>
      <c r="H61" s="28"/>
    </row>
    <row r="62" spans="1:8" customFormat="1" ht="15" customHeight="1">
      <c r="A62" s="29">
        <v>301</v>
      </c>
      <c r="B62" s="26" t="s">
        <v>119</v>
      </c>
      <c r="C62" s="27">
        <v>1.75</v>
      </c>
      <c r="D62" s="28">
        <f t="shared" si="0"/>
        <v>2.1</v>
      </c>
      <c r="E62" s="28">
        <f t="shared" si="1"/>
        <v>2.3624999999999998</v>
      </c>
      <c r="F62" s="28">
        <f t="shared" si="2"/>
        <v>2.6074999999999999</v>
      </c>
      <c r="G62" s="28">
        <f t="shared" si="3"/>
        <v>2.8420000000000001</v>
      </c>
      <c r="H62" s="28">
        <f t="shared" si="4"/>
        <v>2.8420000000000001</v>
      </c>
    </row>
    <row r="63" spans="1:8" customFormat="1" ht="20.25" customHeight="1">
      <c r="A63" s="29"/>
      <c r="B63" s="26" t="s">
        <v>225</v>
      </c>
      <c r="C63" s="27"/>
      <c r="D63" s="28"/>
      <c r="E63" s="28"/>
      <c r="F63" s="28"/>
      <c r="G63" s="28"/>
      <c r="H63" s="28"/>
    </row>
    <row r="64" spans="1:8" customFormat="1" ht="15">
      <c r="A64" s="29">
        <v>302</v>
      </c>
      <c r="B64" s="26" t="s">
        <v>118</v>
      </c>
      <c r="C64" s="27">
        <v>3</v>
      </c>
      <c r="D64" s="28">
        <f t="shared" si="0"/>
        <v>3.6</v>
      </c>
      <c r="E64" s="28">
        <f t="shared" si="1"/>
        <v>4.05</v>
      </c>
      <c r="F64" s="28">
        <f t="shared" si="2"/>
        <v>4.47</v>
      </c>
      <c r="G64" s="28">
        <f t="shared" si="3"/>
        <v>4.8719999999999999</v>
      </c>
      <c r="H64" s="28">
        <f t="shared" si="4"/>
        <v>4.8719999999999999</v>
      </c>
    </row>
    <row r="65" spans="1:8" customFormat="1" ht="50.25" customHeight="1">
      <c r="A65" s="29"/>
      <c r="B65" s="26" t="s">
        <v>345</v>
      </c>
      <c r="C65" s="27"/>
      <c r="D65" s="28"/>
      <c r="E65" s="28"/>
      <c r="F65" s="28"/>
      <c r="G65" s="28"/>
      <c r="H65" s="28"/>
    </row>
    <row r="66" spans="1:8" customFormat="1" ht="15">
      <c r="A66" s="29">
        <v>303</v>
      </c>
      <c r="B66" s="26" t="s">
        <v>117</v>
      </c>
      <c r="C66" s="27">
        <v>2.5</v>
      </c>
      <c r="D66" s="28">
        <f t="shared" si="0"/>
        <v>3</v>
      </c>
      <c r="E66" s="28">
        <f t="shared" si="1"/>
        <v>3.375</v>
      </c>
      <c r="F66" s="28">
        <f t="shared" si="2"/>
        <v>3.7250000000000001</v>
      </c>
      <c r="G66" s="28">
        <f t="shared" si="3"/>
        <v>4.0600000000000005</v>
      </c>
      <c r="H66" s="28">
        <f t="shared" si="4"/>
        <v>4.0600000000000005</v>
      </c>
    </row>
    <row r="67" spans="1:8" customFormat="1" ht="51" customHeight="1">
      <c r="A67" s="29"/>
      <c r="B67" s="26" t="s">
        <v>346</v>
      </c>
      <c r="C67" s="27"/>
      <c r="D67" s="28"/>
      <c r="E67" s="28"/>
      <c r="F67" s="28"/>
      <c r="G67" s="28"/>
      <c r="H67" s="28"/>
    </row>
    <row r="68" spans="1:8" customFormat="1" ht="15">
      <c r="A68" s="45">
        <v>2307</v>
      </c>
      <c r="B68" s="44" t="s">
        <v>388</v>
      </c>
      <c r="C68" s="41" t="s">
        <v>389</v>
      </c>
      <c r="D68" s="28">
        <v>500</v>
      </c>
      <c r="E68" s="28">
        <v>500</v>
      </c>
      <c r="F68" s="28">
        <v>500</v>
      </c>
      <c r="G68" s="28">
        <v>500</v>
      </c>
      <c r="H68" s="28">
        <v>500</v>
      </c>
    </row>
    <row r="69" spans="1:8" customFormat="1" ht="48" customHeight="1">
      <c r="A69" s="29"/>
      <c r="B69" s="32" t="s">
        <v>390</v>
      </c>
      <c r="C69" s="40"/>
      <c r="D69" s="28"/>
      <c r="E69" s="28"/>
      <c r="F69" s="28"/>
      <c r="G69" s="28"/>
      <c r="H69" s="28"/>
    </row>
    <row r="70" spans="1:8" customFormat="1" ht="15">
      <c r="A70" s="29">
        <v>304</v>
      </c>
      <c r="B70" s="26" t="s">
        <v>116</v>
      </c>
      <c r="C70" s="27">
        <v>2.7</v>
      </c>
      <c r="D70" s="28">
        <f t="shared" si="0"/>
        <v>3.24</v>
      </c>
      <c r="E70" s="28">
        <f t="shared" si="1"/>
        <v>3.645</v>
      </c>
      <c r="F70" s="28">
        <f t="shared" si="2"/>
        <v>4.0229999999999997</v>
      </c>
      <c r="G70" s="28">
        <f t="shared" si="3"/>
        <v>4.3848000000000003</v>
      </c>
      <c r="H70" s="28">
        <f t="shared" si="4"/>
        <v>4.3848000000000003</v>
      </c>
    </row>
    <row r="71" spans="1:8" customFormat="1" ht="34.5" customHeight="1">
      <c r="A71" s="29"/>
      <c r="B71" s="26" t="s">
        <v>226</v>
      </c>
      <c r="C71" s="27"/>
      <c r="D71" s="28"/>
      <c r="E71" s="28"/>
      <c r="F71" s="28"/>
      <c r="G71" s="28"/>
      <c r="H71" s="28"/>
    </row>
    <row r="72" spans="1:8" customFormat="1" ht="15">
      <c r="A72" s="29">
        <v>305</v>
      </c>
      <c r="B72" s="26" t="s">
        <v>115</v>
      </c>
      <c r="C72" s="27">
        <v>3.2</v>
      </c>
      <c r="D72" s="28">
        <f t="shared" si="0"/>
        <v>3.8400000000000003</v>
      </c>
      <c r="E72" s="28">
        <f t="shared" si="1"/>
        <v>4.32</v>
      </c>
      <c r="F72" s="28">
        <f t="shared" si="2"/>
        <v>4.7680000000000007</v>
      </c>
      <c r="G72" s="28">
        <f t="shared" si="3"/>
        <v>5.1968000000000005</v>
      </c>
      <c r="H72" s="28">
        <f t="shared" si="4"/>
        <v>5.1968000000000005</v>
      </c>
    </row>
    <row r="73" spans="1:8" customFormat="1" ht="49.5" customHeight="1">
      <c r="A73" s="29"/>
      <c r="B73" s="26" t="s">
        <v>227</v>
      </c>
      <c r="C73" s="27"/>
      <c r="D73" s="28"/>
      <c r="E73" s="28"/>
      <c r="F73" s="28"/>
      <c r="G73" s="28"/>
      <c r="H73" s="28"/>
    </row>
    <row r="74" spans="1:8" customFormat="1" ht="15">
      <c r="A74" s="47">
        <v>2308</v>
      </c>
      <c r="B74" s="48" t="s">
        <v>391</v>
      </c>
      <c r="C74" s="46">
        <v>4.4000000000000004</v>
      </c>
      <c r="D74" s="28">
        <v>4.4000000000000004</v>
      </c>
      <c r="E74" s="28">
        <v>4.4000000000000004</v>
      </c>
      <c r="F74" s="28">
        <v>4.4000000000000004</v>
      </c>
      <c r="G74" s="28">
        <v>4.4000000000000004</v>
      </c>
      <c r="H74" s="28">
        <v>4.4000000000000004</v>
      </c>
    </row>
    <row r="75" spans="1:8" customFormat="1" ht="34.5" customHeight="1">
      <c r="A75" s="29"/>
      <c r="B75" s="26" t="s">
        <v>392</v>
      </c>
      <c r="C75" s="27"/>
      <c r="D75" s="28"/>
      <c r="E75" s="28"/>
      <c r="F75" s="28"/>
      <c r="G75" s="28"/>
      <c r="H75" s="28"/>
    </row>
    <row r="76" spans="1:8" customFormat="1" ht="15">
      <c r="A76" s="29">
        <v>306</v>
      </c>
      <c r="B76" s="26" t="s">
        <v>114</v>
      </c>
      <c r="C76" s="27">
        <v>1.3</v>
      </c>
      <c r="D76" s="28">
        <f t="shared" si="0"/>
        <v>1.56</v>
      </c>
      <c r="E76" s="28">
        <f t="shared" si="1"/>
        <v>1.7549999999999999</v>
      </c>
      <c r="F76" s="28">
        <f t="shared" si="2"/>
        <v>1.9370000000000001</v>
      </c>
      <c r="G76" s="28">
        <f t="shared" si="3"/>
        <v>2.1112000000000002</v>
      </c>
      <c r="H76" s="28">
        <f t="shared" si="4"/>
        <v>2.1112000000000002</v>
      </c>
    </row>
    <row r="77" spans="1:8" customFormat="1" ht="18.75" customHeight="1">
      <c r="A77" s="29"/>
      <c r="B77" s="26" t="s">
        <v>228</v>
      </c>
      <c r="C77" s="27"/>
      <c r="D77" s="28"/>
      <c r="E77" s="28"/>
      <c r="F77" s="28"/>
      <c r="G77" s="28"/>
      <c r="H77" s="28"/>
    </row>
    <row r="78" spans="1:8" customFormat="1" ht="15">
      <c r="A78" s="29">
        <v>307</v>
      </c>
      <c r="B78" s="26" t="s">
        <v>113</v>
      </c>
      <c r="C78" s="27">
        <v>4.45</v>
      </c>
      <c r="D78" s="28">
        <f t="shared" si="0"/>
        <v>5.34</v>
      </c>
      <c r="E78" s="28">
        <f t="shared" si="1"/>
        <v>6.0075000000000003</v>
      </c>
      <c r="F78" s="28">
        <f t="shared" si="2"/>
        <v>6.6304999999999996</v>
      </c>
      <c r="G78" s="28">
        <f t="shared" si="3"/>
        <v>7.2268000000000008</v>
      </c>
      <c r="H78" s="28">
        <f t="shared" si="4"/>
        <v>7.2268000000000008</v>
      </c>
    </row>
    <row r="79" spans="1:8" customFormat="1" ht="49.5" customHeight="1">
      <c r="A79" s="29"/>
      <c r="B79" s="26" t="s">
        <v>229</v>
      </c>
      <c r="C79" s="27"/>
      <c r="D79" s="28"/>
      <c r="E79" s="28"/>
      <c r="F79" s="28"/>
      <c r="G79" s="28"/>
      <c r="H79" s="28"/>
    </row>
    <row r="80" spans="1:8" customFormat="1" ht="15">
      <c r="A80" s="38">
        <v>2309</v>
      </c>
      <c r="B80" s="39" t="s">
        <v>358</v>
      </c>
      <c r="C80" s="39">
        <v>4.45</v>
      </c>
      <c r="D80" s="28">
        <v>4.45</v>
      </c>
      <c r="E80" s="28">
        <v>4.45</v>
      </c>
      <c r="F80" s="28">
        <v>4.45</v>
      </c>
      <c r="G80" s="28">
        <v>4.45</v>
      </c>
      <c r="H80" s="28">
        <v>4.45</v>
      </c>
    </row>
    <row r="81" spans="1:8" customFormat="1" ht="51" customHeight="1">
      <c r="A81" s="29"/>
      <c r="B81" s="26" t="s">
        <v>357</v>
      </c>
      <c r="C81" s="27"/>
      <c r="D81" s="28"/>
      <c r="E81" s="28"/>
      <c r="F81" s="28"/>
      <c r="G81" s="28"/>
      <c r="H81" s="28"/>
    </row>
    <row r="82" spans="1:8" customFormat="1" ht="15">
      <c r="A82" s="29">
        <v>308</v>
      </c>
      <c r="B82" s="26" t="s">
        <v>112</v>
      </c>
      <c r="C82" s="27">
        <v>1.3</v>
      </c>
      <c r="D82" s="28">
        <f t="shared" si="0"/>
        <v>1.56</v>
      </c>
      <c r="E82" s="28">
        <f t="shared" si="1"/>
        <v>1.7549999999999999</v>
      </c>
      <c r="F82" s="28">
        <f t="shared" si="2"/>
        <v>1.9370000000000001</v>
      </c>
      <c r="G82" s="28">
        <f t="shared" si="3"/>
        <v>2.1112000000000002</v>
      </c>
      <c r="H82" s="28">
        <f t="shared" si="4"/>
        <v>2.1112000000000002</v>
      </c>
    </row>
    <row r="83" spans="1:8" customFormat="1" ht="37.5" customHeight="1">
      <c r="A83" s="29"/>
      <c r="B83" s="26" t="s">
        <v>419</v>
      </c>
      <c r="C83" s="27"/>
      <c r="D83" s="28"/>
      <c r="E83" s="28"/>
      <c r="F83" s="28"/>
      <c r="G83" s="28"/>
      <c r="H83" s="28"/>
    </row>
    <row r="84" spans="1:8" customFormat="1" ht="15">
      <c r="A84" s="29">
        <v>309</v>
      </c>
      <c r="B84" s="26" t="s">
        <v>111</v>
      </c>
      <c r="C84" s="27">
        <v>1.3</v>
      </c>
      <c r="D84" s="28">
        <f t="shared" si="0"/>
        <v>1.56</v>
      </c>
      <c r="E84" s="28">
        <f t="shared" si="1"/>
        <v>1.7549999999999999</v>
      </c>
      <c r="F84" s="28">
        <f t="shared" si="2"/>
        <v>1.9370000000000001</v>
      </c>
      <c r="G84" s="28">
        <f t="shared" si="3"/>
        <v>2.1112000000000002</v>
      </c>
      <c r="H84" s="28">
        <f t="shared" si="4"/>
        <v>2.1112000000000002</v>
      </c>
    </row>
    <row r="85" spans="1:8" customFormat="1" ht="34.5" customHeight="1">
      <c r="A85" s="29"/>
      <c r="B85" s="26" t="s">
        <v>230</v>
      </c>
      <c r="C85" s="27"/>
      <c r="D85" s="28"/>
      <c r="E85" s="28"/>
      <c r="F85" s="28"/>
      <c r="G85" s="28"/>
      <c r="H85" s="28"/>
    </row>
    <row r="86" spans="1:8" customFormat="1" ht="15">
      <c r="A86" s="38">
        <v>2310</v>
      </c>
      <c r="B86" s="39" t="s">
        <v>359</v>
      </c>
      <c r="C86" s="37">
        <v>1.82</v>
      </c>
      <c r="D86" s="28">
        <v>1.82</v>
      </c>
      <c r="E86" s="28">
        <v>1.82</v>
      </c>
      <c r="F86" s="28">
        <v>1.82</v>
      </c>
      <c r="G86" s="28">
        <v>1.82</v>
      </c>
      <c r="H86" s="28">
        <v>1.82</v>
      </c>
    </row>
    <row r="87" spans="1:8" customFormat="1" ht="33.75" customHeight="1">
      <c r="A87" s="29"/>
      <c r="B87" s="26" t="s">
        <v>360</v>
      </c>
      <c r="C87" s="27"/>
      <c r="D87" s="28"/>
      <c r="E87" s="28"/>
      <c r="F87" s="28"/>
      <c r="G87" s="28"/>
      <c r="H87" s="28"/>
    </row>
    <row r="88" spans="1:8" customFormat="1" ht="15">
      <c r="A88" s="29">
        <v>310</v>
      </c>
      <c r="B88" s="26" t="s">
        <v>110</v>
      </c>
      <c r="C88" s="27">
        <v>0.7</v>
      </c>
      <c r="D88" s="28">
        <f t="shared" si="0"/>
        <v>0.84</v>
      </c>
      <c r="E88" s="28">
        <f t="shared" si="1"/>
        <v>0.94499999999999995</v>
      </c>
      <c r="F88" s="28">
        <f t="shared" si="2"/>
        <v>1.0429999999999999</v>
      </c>
      <c r="G88" s="28">
        <f t="shared" si="3"/>
        <v>1.1368</v>
      </c>
      <c r="H88" s="28">
        <f t="shared" si="4"/>
        <v>1.1368</v>
      </c>
    </row>
    <row r="89" spans="1:8" customFormat="1" ht="18" customHeight="1">
      <c r="A89" s="29"/>
      <c r="B89" s="26" t="s">
        <v>231</v>
      </c>
      <c r="C89" s="27"/>
      <c r="D89" s="28"/>
      <c r="E89" s="28"/>
      <c r="F89" s="28"/>
      <c r="G89" s="28"/>
      <c r="H89" s="28"/>
    </row>
    <row r="90" spans="1:8" customFormat="1" ht="15">
      <c r="A90" s="29">
        <v>311</v>
      </c>
      <c r="B90" s="26" t="s">
        <v>109</v>
      </c>
      <c r="C90" s="27">
        <v>0.3</v>
      </c>
      <c r="D90" s="28">
        <f t="shared" si="0"/>
        <v>0.36</v>
      </c>
      <c r="E90" s="28">
        <f t="shared" si="1"/>
        <v>0.40499999999999997</v>
      </c>
      <c r="F90" s="28">
        <f t="shared" si="2"/>
        <v>0.44699999999999995</v>
      </c>
      <c r="G90" s="28">
        <f t="shared" si="3"/>
        <v>0.48719999999999997</v>
      </c>
      <c r="H90" s="28">
        <f t="shared" si="4"/>
        <v>0.48719999999999997</v>
      </c>
    </row>
    <row r="91" spans="1:8" customFormat="1" ht="66" customHeight="1">
      <c r="A91" s="29"/>
      <c r="B91" s="26" t="s">
        <v>232</v>
      </c>
      <c r="C91" s="27"/>
      <c r="D91" s="28"/>
      <c r="E91" s="28"/>
      <c r="F91" s="28"/>
      <c r="G91" s="28"/>
      <c r="H91" s="28"/>
    </row>
    <row r="92" spans="1:8" customFormat="1" ht="15">
      <c r="A92" s="38">
        <v>2311</v>
      </c>
      <c r="B92" s="39" t="s">
        <v>361</v>
      </c>
      <c r="C92" s="39">
        <v>2.0699999999999998</v>
      </c>
      <c r="D92" s="28">
        <v>2.0699999999999998</v>
      </c>
      <c r="E92" s="28">
        <v>2.0699999999999998</v>
      </c>
      <c r="F92" s="28">
        <v>2.0699999999999998</v>
      </c>
      <c r="G92" s="28">
        <v>2.0699999999999998</v>
      </c>
      <c r="H92" s="28">
        <v>2.0699999999999998</v>
      </c>
    </row>
    <row r="93" spans="1:8" customFormat="1" ht="50.25" customHeight="1">
      <c r="A93" s="29"/>
      <c r="B93" s="26" t="s">
        <v>362</v>
      </c>
      <c r="C93" s="27"/>
      <c r="D93" s="28"/>
      <c r="E93" s="28"/>
      <c r="F93" s="28"/>
      <c r="G93" s="28"/>
      <c r="H93" s="28"/>
    </row>
    <row r="94" spans="1:8" customFormat="1" ht="15">
      <c r="A94" s="29">
        <v>312</v>
      </c>
      <c r="B94" s="26" t="s">
        <v>108</v>
      </c>
      <c r="C94" s="27">
        <v>0.3</v>
      </c>
      <c r="D94" s="28">
        <f t="shared" si="0"/>
        <v>0.36</v>
      </c>
      <c r="E94" s="28">
        <f t="shared" si="1"/>
        <v>0.40499999999999997</v>
      </c>
      <c r="F94" s="28">
        <f t="shared" si="2"/>
        <v>0.44699999999999995</v>
      </c>
      <c r="G94" s="28">
        <f t="shared" si="3"/>
        <v>0.48719999999999997</v>
      </c>
      <c r="H94" s="28">
        <f t="shared" si="4"/>
        <v>0.48719999999999997</v>
      </c>
    </row>
    <row r="95" spans="1:8" customFormat="1" ht="34.5" customHeight="1">
      <c r="A95" s="29"/>
      <c r="B95" s="26" t="s">
        <v>233</v>
      </c>
      <c r="C95" s="27"/>
      <c r="D95" s="28"/>
      <c r="E95" s="28"/>
      <c r="F95" s="28"/>
      <c r="G95" s="28"/>
      <c r="H95" s="28"/>
    </row>
    <row r="96" spans="1:8" customFormat="1" ht="15">
      <c r="A96" s="29">
        <v>313</v>
      </c>
      <c r="B96" s="26" t="s">
        <v>234</v>
      </c>
      <c r="C96" s="27">
        <v>1.45</v>
      </c>
      <c r="D96" s="28">
        <f t="shared" si="0"/>
        <v>1.74</v>
      </c>
      <c r="E96" s="28">
        <f t="shared" si="1"/>
        <v>1.9575</v>
      </c>
      <c r="F96" s="28">
        <f t="shared" si="2"/>
        <v>2.1604999999999999</v>
      </c>
      <c r="G96" s="28">
        <f t="shared" si="3"/>
        <v>2.3548</v>
      </c>
      <c r="H96" s="28">
        <f t="shared" si="4"/>
        <v>2.3548</v>
      </c>
    </row>
    <row r="97" spans="1:8" customFormat="1" ht="33.75" customHeight="1">
      <c r="A97" s="29"/>
      <c r="B97" s="26" t="s">
        <v>235</v>
      </c>
      <c r="C97" s="27"/>
      <c r="D97" s="28"/>
      <c r="E97" s="28"/>
      <c r="F97" s="28"/>
      <c r="G97" s="28"/>
      <c r="H97" s="28"/>
    </row>
    <row r="98" spans="1:8" customFormat="1" ht="15">
      <c r="A98" s="38">
        <v>2312</v>
      </c>
      <c r="B98" s="39" t="s">
        <v>363</v>
      </c>
      <c r="C98" s="37">
        <v>1.27</v>
      </c>
      <c r="D98" s="28">
        <v>1.27</v>
      </c>
      <c r="E98" s="28">
        <v>1.27</v>
      </c>
      <c r="F98" s="28">
        <v>1.27</v>
      </c>
      <c r="G98" s="28">
        <v>1.27</v>
      </c>
      <c r="H98" s="28">
        <v>1.27</v>
      </c>
    </row>
    <row r="99" spans="1:8" customFormat="1" ht="33.75" customHeight="1">
      <c r="A99" s="29"/>
      <c r="B99" s="26" t="s">
        <v>364</v>
      </c>
      <c r="C99" s="27"/>
      <c r="D99" s="28"/>
      <c r="E99" s="28"/>
      <c r="F99" s="28"/>
      <c r="G99" s="28"/>
      <c r="H99" s="28"/>
    </row>
    <row r="100" spans="1:8" customFormat="1" ht="15">
      <c r="A100" s="29">
        <v>314</v>
      </c>
      <c r="B100" s="26" t="s">
        <v>107</v>
      </c>
      <c r="C100" s="27">
        <v>3.3</v>
      </c>
      <c r="D100" s="28">
        <f t="shared" si="0"/>
        <v>3.96</v>
      </c>
      <c r="E100" s="28">
        <f t="shared" si="1"/>
        <v>4.4550000000000001</v>
      </c>
      <c r="F100" s="28">
        <f t="shared" si="2"/>
        <v>4.9169999999999998</v>
      </c>
      <c r="G100" s="28">
        <f t="shared" si="3"/>
        <v>5.3591999999999995</v>
      </c>
      <c r="H100" s="28">
        <f t="shared" si="4"/>
        <v>5.3591999999999995</v>
      </c>
    </row>
    <row r="101" spans="1:8" customFormat="1" ht="50.25" customHeight="1">
      <c r="A101" s="29"/>
      <c r="B101" s="26" t="s">
        <v>236</v>
      </c>
      <c r="C101" s="27"/>
      <c r="D101" s="28"/>
      <c r="E101" s="28"/>
      <c r="F101" s="28"/>
      <c r="G101" s="28"/>
      <c r="H101" s="28"/>
    </row>
    <row r="102" spans="1:8" customFormat="1" ht="15">
      <c r="A102" s="29">
        <v>315</v>
      </c>
      <c r="B102" s="26" t="s">
        <v>106</v>
      </c>
      <c r="C102" s="27">
        <v>3.3</v>
      </c>
      <c r="D102" s="28">
        <f t="shared" si="0"/>
        <v>3.96</v>
      </c>
      <c r="E102" s="28">
        <f t="shared" si="1"/>
        <v>4.4550000000000001</v>
      </c>
      <c r="F102" s="28">
        <f t="shared" si="2"/>
        <v>4.9169999999999998</v>
      </c>
      <c r="G102" s="28">
        <f t="shared" si="3"/>
        <v>5.3591999999999995</v>
      </c>
      <c r="H102" s="28">
        <f t="shared" si="4"/>
        <v>5.3591999999999995</v>
      </c>
    </row>
    <row r="103" spans="1:8" customFormat="1" ht="34.5" customHeight="1">
      <c r="A103" s="29"/>
      <c r="B103" s="26" t="s">
        <v>237</v>
      </c>
      <c r="C103" s="27"/>
      <c r="D103" s="28"/>
      <c r="E103" s="28"/>
      <c r="F103" s="28"/>
      <c r="G103" s="28"/>
      <c r="H103" s="28"/>
    </row>
    <row r="104" spans="1:8" customFormat="1" ht="15">
      <c r="A104" s="29">
        <v>401</v>
      </c>
      <c r="B104" s="26" t="s">
        <v>105</v>
      </c>
      <c r="C104" s="27">
        <v>2.5</v>
      </c>
      <c r="D104" s="28">
        <f t="shared" si="0"/>
        <v>3</v>
      </c>
      <c r="E104" s="28">
        <f t="shared" si="1"/>
        <v>3.375</v>
      </c>
      <c r="F104" s="28">
        <f t="shared" si="2"/>
        <v>3.7250000000000001</v>
      </c>
      <c r="G104" s="28">
        <f t="shared" si="3"/>
        <v>4.0600000000000005</v>
      </c>
      <c r="H104" s="28">
        <f t="shared" si="4"/>
        <v>4.0600000000000005</v>
      </c>
    </row>
    <row r="105" spans="1:8" customFormat="1" ht="35.25" customHeight="1">
      <c r="A105" s="29"/>
      <c r="B105" s="26" t="s">
        <v>238</v>
      </c>
      <c r="C105" s="27"/>
      <c r="D105" s="28"/>
      <c r="E105" s="28"/>
      <c r="F105" s="28"/>
      <c r="G105" s="28"/>
      <c r="H105" s="28"/>
    </row>
    <row r="106" spans="1:8" customFormat="1" ht="15">
      <c r="A106" s="29">
        <v>402</v>
      </c>
      <c r="B106" s="26" t="s">
        <v>104</v>
      </c>
      <c r="C106" s="27">
        <v>0.4</v>
      </c>
      <c r="D106" s="28">
        <f t="shared" si="0"/>
        <v>0.48000000000000004</v>
      </c>
      <c r="E106" s="28">
        <f t="shared" si="1"/>
        <v>0.54</v>
      </c>
      <c r="F106" s="28">
        <f t="shared" si="2"/>
        <v>0.59600000000000009</v>
      </c>
      <c r="G106" s="28">
        <f t="shared" si="3"/>
        <v>0.64960000000000007</v>
      </c>
      <c r="H106" s="28">
        <f t="shared" si="4"/>
        <v>0.64960000000000007</v>
      </c>
    </row>
    <row r="107" spans="1:8" customFormat="1" ht="48.75" customHeight="1">
      <c r="A107" s="29"/>
      <c r="B107" s="26" t="s">
        <v>239</v>
      </c>
      <c r="C107" s="27"/>
      <c r="D107" s="28"/>
      <c r="E107" s="28"/>
      <c r="F107" s="28"/>
      <c r="G107" s="28"/>
      <c r="H107" s="28"/>
    </row>
    <row r="108" spans="1:8" customFormat="1" ht="15">
      <c r="A108" s="29">
        <v>403</v>
      </c>
      <c r="B108" s="26" t="s">
        <v>103</v>
      </c>
      <c r="C108" s="27">
        <v>3.15</v>
      </c>
      <c r="D108" s="28">
        <f t="shared" si="0"/>
        <v>3.78</v>
      </c>
      <c r="E108" s="28">
        <f t="shared" si="1"/>
        <v>4.2524999999999995</v>
      </c>
      <c r="F108" s="28">
        <f t="shared" si="2"/>
        <v>4.6935000000000002</v>
      </c>
      <c r="G108" s="28">
        <f t="shared" si="3"/>
        <v>5.1155999999999997</v>
      </c>
      <c r="H108" s="28">
        <f t="shared" si="4"/>
        <v>5.1155999999999997</v>
      </c>
    </row>
    <row r="109" spans="1:8" customFormat="1" ht="33" customHeight="1">
      <c r="A109" s="29"/>
      <c r="B109" s="26" t="s">
        <v>384</v>
      </c>
      <c r="C109" s="27"/>
      <c r="D109" s="28"/>
      <c r="E109" s="28"/>
      <c r="F109" s="28"/>
      <c r="G109" s="28"/>
      <c r="H109" s="28"/>
    </row>
    <row r="110" spans="1:8" customFormat="1" ht="15">
      <c r="A110" s="29">
        <v>404</v>
      </c>
      <c r="B110" s="26" t="s">
        <v>102</v>
      </c>
      <c r="C110" s="27">
        <v>1.7</v>
      </c>
      <c r="D110" s="28">
        <f t="shared" si="0"/>
        <v>2.04</v>
      </c>
      <c r="E110" s="28">
        <f t="shared" si="1"/>
        <v>2.2949999999999999</v>
      </c>
      <c r="F110" s="28">
        <f t="shared" si="2"/>
        <v>2.5329999999999999</v>
      </c>
      <c r="G110" s="28">
        <f t="shared" si="3"/>
        <v>2.7607999999999997</v>
      </c>
      <c r="H110" s="28">
        <f t="shared" si="4"/>
        <v>2.7607999999999997</v>
      </c>
    </row>
    <row r="111" spans="1:8" customFormat="1" ht="31.5" customHeight="1">
      <c r="A111" s="29"/>
      <c r="B111" s="26" t="s">
        <v>240</v>
      </c>
      <c r="C111" s="27"/>
      <c r="D111" s="28"/>
      <c r="E111" s="28"/>
      <c r="F111" s="28"/>
      <c r="G111" s="28"/>
      <c r="H111" s="28"/>
    </row>
    <row r="112" spans="1:8" customFormat="1" ht="15">
      <c r="A112" s="29">
        <v>405</v>
      </c>
      <c r="B112" s="26" t="s">
        <v>101</v>
      </c>
      <c r="C112" s="27">
        <v>2.2000000000000002</v>
      </c>
      <c r="D112" s="28">
        <f t="shared" si="0"/>
        <v>2.64</v>
      </c>
      <c r="E112" s="28">
        <f t="shared" si="1"/>
        <v>2.97</v>
      </c>
      <c r="F112" s="28">
        <f t="shared" si="2"/>
        <v>3.2780000000000005</v>
      </c>
      <c r="G112" s="28">
        <f t="shared" si="3"/>
        <v>3.5728</v>
      </c>
      <c r="H112" s="28">
        <f t="shared" si="4"/>
        <v>3.5728</v>
      </c>
    </row>
    <row r="113" spans="1:8" customFormat="1" ht="49.5" customHeight="1">
      <c r="A113" s="29"/>
      <c r="B113" s="26" t="s">
        <v>241</v>
      </c>
      <c r="C113" s="27"/>
      <c r="D113" s="28"/>
      <c r="E113" s="28"/>
      <c r="F113" s="28"/>
      <c r="G113" s="28"/>
      <c r="H113" s="28"/>
    </row>
    <row r="114" spans="1:8" customFormat="1" ht="15">
      <c r="A114" s="29">
        <v>406</v>
      </c>
      <c r="B114" s="26" t="s">
        <v>100</v>
      </c>
      <c r="C114" s="27">
        <v>6.7</v>
      </c>
      <c r="D114" s="28">
        <f t="shared" si="0"/>
        <v>8.0400000000000009</v>
      </c>
      <c r="E114" s="28">
        <f t="shared" si="1"/>
        <v>9.0449999999999999</v>
      </c>
      <c r="F114" s="28">
        <f t="shared" si="2"/>
        <v>9.9830000000000005</v>
      </c>
      <c r="G114" s="28">
        <f t="shared" si="3"/>
        <v>10.880800000000001</v>
      </c>
      <c r="H114" s="28">
        <f t="shared" si="4"/>
        <v>10.880800000000001</v>
      </c>
    </row>
    <row r="115" spans="1:8" customFormat="1" ht="50.25" customHeight="1">
      <c r="A115" s="29"/>
      <c r="B115" s="26" t="s">
        <v>242</v>
      </c>
      <c r="C115" s="27"/>
      <c r="D115" s="28"/>
      <c r="E115" s="28"/>
      <c r="F115" s="28"/>
      <c r="G115" s="28"/>
      <c r="H115" s="28"/>
    </row>
    <row r="116" spans="1:8" customFormat="1" ht="15">
      <c r="A116" s="29">
        <v>407</v>
      </c>
      <c r="B116" s="26" t="s">
        <v>99</v>
      </c>
      <c r="C116" s="27">
        <v>0.7</v>
      </c>
      <c r="D116" s="28">
        <f t="shared" si="0"/>
        <v>0.84</v>
      </c>
      <c r="E116" s="28">
        <f t="shared" si="1"/>
        <v>0.94499999999999995</v>
      </c>
      <c r="F116" s="28">
        <f t="shared" si="2"/>
        <v>1.0429999999999999</v>
      </c>
      <c r="G116" s="28">
        <f t="shared" si="3"/>
        <v>1.1368</v>
      </c>
      <c r="H116" s="28">
        <f t="shared" si="4"/>
        <v>1.1368</v>
      </c>
    </row>
    <row r="117" spans="1:8" customFormat="1" ht="18.75" customHeight="1">
      <c r="A117" s="29"/>
      <c r="B117" s="26" t="s">
        <v>243</v>
      </c>
      <c r="C117" s="27"/>
      <c r="D117" s="28"/>
      <c r="E117" s="28"/>
      <c r="F117" s="28"/>
      <c r="G117" s="28"/>
      <c r="H117" s="28"/>
    </row>
    <row r="118" spans="1:8" customFormat="1" ht="15">
      <c r="A118" s="29">
        <v>408</v>
      </c>
      <c r="B118" s="26" t="s">
        <v>98</v>
      </c>
      <c r="C118" s="27">
        <v>6.7</v>
      </c>
      <c r="D118" s="28">
        <f t="shared" si="0"/>
        <v>8.0400000000000009</v>
      </c>
      <c r="E118" s="28">
        <f t="shared" si="1"/>
        <v>9.0449999999999999</v>
      </c>
      <c r="F118" s="28">
        <f t="shared" si="2"/>
        <v>9.9830000000000005</v>
      </c>
      <c r="G118" s="28">
        <f t="shared" si="3"/>
        <v>10.880800000000001</v>
      </c>
      <c r="H118" s="28">
        <f t="shared" si="4"/>
        <v>10.880800000000001</v>
      </c>
    </row>
    <row r="119" spans="1:8" customFormat="1" ht="51" customHeight="1">
      <c r="A119" s="29"/>
      <c r="B119" s="26" t="s">
        <v>244</v>
      </c>
      <c r="C119" s="27"/>
      <c r="D119" s="28"/>
      <c r="E119" s="28"/>
      <c r="F119" s="28"/>
      <c r="G119" s="28"/>
      <c r="H119" s="28"/>
    </row>
    <row r="120" spans="1:8" customFormat="1" ht="15">
      <c r="A120" s="29">
        <v>409</v>
      </c>
      <c r="B120" s="26" t="s">
        <v>97</v>
      </c>
      <c r="C120" s="27">
        <v>1.1499999999999999</v>
      </c>
      <c r="D120" s="28">
        <f t="shared" si="0"/>
        <v>1.38</v>
      </c>
      <c r="E120" s="28">
        <f t="shared" si="1"/>
        <v>1.5524999999999998</v>
      </c>
      <c r="F120" s="28">
        <f t="shared" si="2"/>
        <v>1.7134999999999998</v>
      </c>
      <c r="G120" s="28">
        <f t="shared" si="3"/>
        <v>1.8675999999999999</v>
      </c>
      <c r="H120" s="28">
        <f t="shared" si="4"/>
        <v>1.8675999999999999</v>
      </c>
    </row>
    <row r="121" spans="1:8" customFormat="1" ht="34.5" customHeight="1">
      <c r="A121" s="29"/>
      <c r="B121" s="26" t="s">
        <v>245</v>
      </c>
      <c r="C121" s="27"/>
      <c r="D121" s="28"/>
      <c r="E121" s="28"/>
      <c r="F121" s="28"/>
      <c r="G121" s="28"/>
      <c r="H121" s="28"/>
    </row>
    <row r="122" spans="1:8" customFormat="1" ht="15">
      <c r="A122" s="29">
        <v>410</v>
      </c>
      <c r="B122" s="26" t="s">
        <v>96</v>
      </c>
      <c r="C122" s="27">
        <v>10</v>
      </c>
      <c r="D122" s="28">
        <f t="shared" si="0"/>
        <v>12</v>
      </c>
      <c r="E122" s="28">
        <f t="shared" si="1"/>
        <v>13.5</v>
      </c>
      <c r="F122" s="28">
        <f t="shared" si="2"/>
        <v>14.9</v>
      </c>
      <c r="G122" s="28">
        <f t="shared" si="3"/>
        <v>16.240000000000002</v>
      </c>
      <c r="H122" s="28">
        <f t="shared" si="4"/>
        <v>16.240000000000002</v>
      </c>
    </row>
    <row r="123" spans="1:8" customFormat="1" ht="35.25" customHeight="1">
      <c r="A123" s="29"/>
      <c r="B123" s="26" t="s">
        <v>347</v>
      </c>
      <c r="C123" s="27"/>
      <c r="D123" s="28"/>
      <c r="E123" s="28"/>
      <c r="F123" s="28"/>
      <c r="G123" s="28"/>
      <c r="H123" s="28"/>
    </row>
    <row r="124" spans="1:8" customFormat="1" ht="15" customHeight="1">
      <c r="A124" s="29">
        <v>501</v>
      </c>
      <c r="B124" s="26" t="s">
        <v>95</v>
      </c>
      <c r="C124" s="27">
        <v>5</v>
      </c>
      <c r="D124" s="28">
        <f t="shared" si="0"/>
        <v>6</v>
      </c>
      <c r="E124" s="28">
        <f t="shared" si="1"/>
        <v>6.75</v>
      </c>
      <c r="F124" s="28">
        <f t="shared" si="2"/>
        <v>7.45</v>
      </c>
      <c r="G124" s="28">
        <f t="shared" si="3"/>
        <v>8.120000000000001</v>
      </c>
      <c r="H124" s="28">
        <f t="shared" si="4"/>
        <v>8.120000000000001</v>
      </c>
    </row>
    <row r="125" spans="1:8" customFormat="1" ht="33.75" customHeight="1">
      <c r="A125" s="29"/>
      <c r="B125" s="26" t="s">
        <v>246</v>
      </c>
      <c r="C125" s="27"/>
      <c r="D125" s="28"/>
      <c r="E125" s="28"/>
      <c r="F125" s="28"/>
      <c r="G125" s="28"/>
      <c r="H125" s="28"/>
    </row>
    <row r="126" spans="1:8" customFormat="1" ht="23.25" customHeight="1">
      <c r="A126" s="29">
        <v>502</v>
      </c>
      <c r="B126" s="26" t="s">
        <v>94</v>
      </c>
      <c r="C126" s="27">
        <v>2.5</v>
      </c>
      <c r="D126" s="28">
        <f t="shared" si="0"/>
        <v>3</v>
      </c>
      <c r="E126" s="28">
        <f t="shared" si="1"/>
        <v>3.375</v>
      </c>
      <c r="F126" s="28">
        <f t="shared" si="2"/>
        <v>3.7250000000000001</v>
      </c>
      <c r="G126" s="28">
        <f t="shared" si="3"/>
        <v>4.0600000000000005</v>
      </c>
      <c r="H126" s="28">
        <f t="shared" si="4"/>
        <v>4.0600000000000005</v>
      </c>
    </row>
    <row r="127" spans="1:8" customFormat="1" ht="49.5" customHeight="1">
      <c r="A127" s="29"/>
      <c r="B127" s="26" t="s">
        <v>348</v>
      </c>
      <c r="C127" s="27"/>
      <c r="D127" s="28"/>
      <c r="E127" s="28"/>
      <c r="F127" s="28"/>
      <c r="G127" s="28"/>
      <c r="H127" s="28"/>
    </row>
    <row r="128" spans="1:8" customFormat="1" ht="15">
      <c r="A128" s="29">
        <v>503</v>
      </c>
      <c r="B128" s="26" t="s">
        <v>93</v>
      </c>
      <c r="C128" s="27">
        <v>1.8</v>
      </c>
      <c r="D128" s="28">
        <f t="shared" si="0"/>
        <v>2.16</v>
      </c>
      <c r="E128" s="28">
        <f t="shared" si="1"/>
        <v>2.4300000000000002</v>
      </c>
      <c r="F128" s="28">
        <f t="shared" si="2"/>
        <v>2.6819999999999999</v>
      </c>
      <c r="G128" s="28">
        <f t="shared" si="3"/>
        <v>2.9232</v>
      </c>
      <c r="H128" s="28">
        <f t="shared" si="4"/>
        <v>2.9232</v>
      </c>
    </row>
    <row r="129" spans="1:8" customFormat="1" ht="48.75" customHeight="1">
      <c r="A129" s="29"/>
      <c r="B129" s="26" t="s">
        <v>247</v>
      </c>
      <c r="C129" s="27"/>
      <c r="D129" s="28"/>
      <c r="E129" s="28"/>
      <c r="F129" s="28"/>
      <c r="G129" s="28"/>
      <c r="H129" s="28"/>
    </row>
    <row r="130" spans="1:8" customFormat="1" ht="15">
      <c r="A130" s="29">
        <v>504</v>
      </c>
      <c r="B130" s="26" t="s">
        <v>92</v>
      </c>
      <c r="C130" s="27">
        <v>6.7</v>
      </c>
      <c r="D130" s="28">
        <f t="shared" si="0"/>
        <v>8.0400000000000009</v>
      </c>
      <c r="E130" s="28">
        <f t="shared" si="1"/>
        <v>9.0449999999999999</v>
      </c>
      <c r="F130" s="28">
        <f t="shared" si="2"/>
        <v>9.9830000000000005</v>
      </c>
      <c r="G130" s="28">
        <f t="shared" si="3"/>
        <v>10.880800000000001</v>
      </c>
      <c r="H130" s="28">
        <f t="shared" si="4"/>
        <v>10.880800000000001</v>
      </c>
    </row>
    <row r="131" spans="1:8" customFormat="1" ht="21" customHeight="1">
      <c r="A131" s="29"/>
      <c r="B131" s="26" t="s">
        <v>248</v>
      </c>
      <c r="C131" s="27"/>
      <c r="D131" s="28"/>
      <c r="E131" s="28"/>
      <c r="F131" s="28"/>
      <c r="G131" s="28"/>
      <c r="H131" s="28"/>
    </row>
    <row r="132" spans="1:8" customFormat="1" ht="15">
      <c r="A132" s="29">
        <v>505</v>
      </c>
      <c r="B132" s="26" t="s">
        <v>91</v>
      </c>
      <c r="C132" s="27">
        <v>7.45</v>
      </c>
      <c r="D132" s="28">
        <f t="shared" si="0"/>
        <v>8.9400000000000013</v>
      </c>
      <c r="E132" s="28">
        <f t="shared" si="1"/>
        <v>10.057500000000001</v>
      </c>
      <c r="F132" s="28">
        <f t="shared" si="2"/>
        <v>11.1005</v>
      </c>
      <c r="G132" s="28">
        <f t="shared" si="3"/>
        <v>12.098800000000001</v>
      </c>
      <c r="H132" s="28">
        <f t="shared" si="4"/>
        <v>12.098800000000001</v>
      </c>
    </row>
    <row r="133" spans="1:8" customFormat="1" ht="35.25" customHeight="1">
      <c r="A133" s="29"/>
      <c r="B133" s="26" t="s">
        <v>249</v>
      </c>
      <c r="C133" s="27"/>
      <c r="D133" s="28"/>
      <c r="E133" s="28"/>
      <c r="F133" s="28"/>
      <c r="G133" s="28"/>
      <c r="H133" s="28"/>
    </row>
    <row r="134" spans="1:8" customFormat="1" ht="15">
      <c r="A134" s="29">
        <v>506</v>
      </c>
      <c r="B134" s="26" t="s">
        <v>90</v>
      </c>
      <c r="C134" s="27">
        <v>1.3</v>
      </c>
      <c r="D134" s="28">
        <f t="shared" si="0"/>
        <v>1.56</v>
      </c>
      <c r="E134" s="28">
        <f t="shared" si="1"/>
        <v>1.7549999999999999</v>
      </c>
      <c r="F134" s="28">
        <f t="shared" si="2"/>
        <v>1.9370000000000001</v>
      </c>
      <c r="G134" s="28">
        <f t="shared" si="3"/>
        <v>2.1112000000000002</v>
      </c>
      <c r="H134" s="28">
        <f t="shared" si="4"/>
        <v>2.1112000000000002</v>
      </c>
    </row>
    <row r="135" spans="1:8" customFormat="1" ht="34.5" customHeight="1">
      <c r="A135" s="29"/>
      <c r="B135" s="26" t="s">
        <v>250</v>
      </c>
      <c r="C135" s="27"/>
      <c r="D135" s="28"/>
      <c r="E135" s="28"/>
      <c r="F135" s="28"/>
      <c r="G135" s="28"/>
      <c r="H135" s="28"/>
    </row>
    <row r="136" spans="1:8" customFormat="1" ht="15">
      <c r="A136" s="29">
        <v>507</v>
      </c>
      <c r="B136" s="26" t="s">
        <v>89</v>
      </c>
      <c r="C136" s="27">
        <v>1</v>
      </c>
      <c r="D136" s="28">
        <f t="shared" si="0"/>
        <v>1.2</v>
      </c>
      <c r="E136" s="28">
        <f t="shared" si="1"/>
        <v>1.35</v>
      </c>
      <c r="F136" s="28">
        <f t="shared" si="2"/>
        <v>1.49</v>
      </c>
      <c r="G136" s="28">
        <f t="shared" si="3"/>
        <v>1.6240000000000001</v>
      </c>
      <c r="H136" s="28">
        <f t="shared" si="4"/>
        <v>1.6240000000000001</v>
      </c>
    </row>
    <row r="137" spans="1:8" customFormat="1" ht="33.75" customHeight="1">
      <c r="A137" s="29"/>
      <c r="B137" s="26" t="s">
        <v>251</v>
      </c>
      <c r="C137" s="27"/>
      <c r="D137" s="28"/>
      <c r="E137" s="28"/>
      <c r="F137" s="28"/>
      <c r="G137" s="28"/>
      <c r="H137" s="28"/>
    </row>
    <row r="138" spans="1:8" customFormat="1" ht="15">
      <c r="A138" s="29">
        <v>508</v>
      </c>
      <c r="B138" s="26" t="s">
        <v>88</v>
      </c>
      <c r="C138" s="27">
        <v>4.2</v>
      </c>
      <c r="D138" s="28">
        <f t="shared" si="0"/>
        <v>5.04</v>
      </c>
      <c r="E138" s="28">
        <f t="shared" si="1"/>
        <v>5.67</v>
      </c>
      <c r="F138" s="28">
        <f t="shared" si="2"/>
        <v>6.258</v>
      </c>
      <c r="G138" s="28">
        <f t="shared" si="3"/>
        <v>6.8208000000000002</v>
      </c>
      <c r="H138" s="28">
        <f t="shared" si="4"/>
        <v>6.8208000000000002</v>
      </c>
    </row>
    <row r="139" spans="1:8" customFormat="1" ht="36" customHeight="1">
      <c r="A139" s="29"/>
      <c r="B139" s="26" t="s">
        <v>252</v>
      </c>
      <c r="C139" s="27"/>
      <c r="D139" s="28"/>
      <c r="E139" s="28"/>
      <c r="F139" s="28"/>
      <c r="G139" s="28"/>
      <c r="H139" s="28"/>
    </row>
    <row r="140" spans="1:8" customFormat="1" ht="15">
      <c r="A140" s="29">
        <v>601</v>
      </c>
      <c r="B140" s="26" t="s">
        <v>87</v>
      </c>
      <c r="C140" s="27">
        <v>3.05</v>
      </c>
      <c r="D140" s="28">
        <f t="shared" si="0"/>
        <v>3.6599999999999997</v>
      </c>
      <c r="E140" s="28">
        <f t="shared" si="1"/>
        <v>4.1174999999999997</v>
      </c>
      <c r="F140" s="28">
        <f t="shared" si="2"/>
        <v>4.5444999999999993</v>
      </c>
      <c r="G140" s="28">
        <f t="shared" si="3"/>
        <v>4.9531999999999998</v>
      </c>
      <c r="H140" s="28">
        <f t="shared" si="4"/>
        <v>4.9531999999999998</v>
      </c>
    </row>
    <row r="141" spans="1:8" customFormat="1" ht="49.5" customHeight="1">
      <c r="A141" s="29"/>
      <c r="B141" s="26" t="s">
        <v>253</v>
      </c>
      <c r="C141" s="27"/>
      <c r="D141" s="28"/>
      <c r="E141" s="28"/>
      <c r="F141" s="28"/>
      <c r="G141" s="28"/>
      <c r="H141" s="28"/>
    </row>
    <row r="142" spans="1:8" customFormat="1" ht="15">
      <c r="A142" s="29">
        <v>602</v>
      </c>
      <c r="B142" s="26" t="s">
        <v>86</v>
      </c>
      <c r="C142" s="27">
        <v>2.5</v>
      </c>
      <c r="D142" s="28">
        <f t="shared" si="0"/>
        <v>3</v>
      </c>
      <c r="E142" s="28">
        <f t="shared" si="1"/>
        <v>3.375</v>
      </c>
      <c r="F142" s="28">
        <f t="shared" si="2"/>
        <v>3.7250000000000001</v>
      </c>
      <c r="G142" s="28">
        <f t="shared" si="3"/>
        <v>4.0600000000000005</v>
      </c>
      <c r="H142" s="28">
        <f t="shared" si="4"/>
        <v>4.0600000000000005</v>
      </c>
    </row>
    <row r="143" spans="1:8" customFormat="1" ht="48" customHeight="1">
      <c r="A143" s="29"/>
      <c r="B143" s="26" t="s">
        <v>254</v>
      </c>
      <c r="C143" s="27"/>
      <c r="D143" s="28"/>
      <c r="E143" s="28"/>
      <c r="F143" s="28"/>
      <c r="G143" s="28"/>
      <c r="H143" s="28"/>
    </row>
    <row r="144" spans="1:8" customFormat="1" ht="15">
      <c r="A144" s="38">
        <v>2313</v>
      </c>
      <c r="B144" s="39" t="s">
        <v>365</v>
      </c>
      <c r="C144" s="37">
        <v>2.62</v>
      </c>
      <c r="D144" s="28">
        <v>2.62</v>
      </c>
      <c r="E144" s="28">
        <v>2.62</v>
      </c>
      <c r="F144" s="28">
        <v>2.62</v>
      </c>
      <c r="G144" s="28">
        <v>2.62</v>
      </c>
      <c r="H144" s="28">
        <v>2.62</v>
      </c>
    </row>
    <row r="145" spans="1:8" customFormat="1" ht="48" customHeight="1">
      <c r="A145" s="29"/>
      <c r="B145" s="26" t="s">
        <v>366</v>
      </c>
      <c r="C145" s="27"/>
      <c r="D145" s="28"/>
      <c r="E145" s="28"/>
      <c r="F145" s="28"/>
      <c r="G145" s="28"/>
      <c r="H145" s="28"/>
    </row>
    <row r="146" spans="1:8" customFormat="1" ht="15">
      <c r="A146" s="29">
        <v>603</v>
      </c>
      <c r="B146" s="26" t="s">
        <v>85</v>
      </c>
      <c r="C146" s="27">
        <v>3.65</v>
      </c>
      <c r="D146" s="28">
        <f t="shared" si="0"/>
        <v>4.38</v>
      </c>
      <c r="E146" s="28">
        <f t="shared" si="1"/>
        <v>4.9275000000000002</v>
      </c>
      <c r="F146" s="28">
        <f t="shared" si="2"/>
        <v>5.4384999999999994</v>
      </c>
      <c r="G146" s="28">
        <f t="shared" si="3"/>
        <v>5.9276</v>
      </c>
      <c r="H146" s="28">
        <f t="shared" si="4"/>
        <v>5.9276</v>
      </c>
    </row>
    <row r="147" spans="1:8" customFormat="1" ht="32.25" customHeight="1">
      <c r="A147" s="29"/>
      <c r="B147" s="26" t="s">
        <v>349</v>
      </c>
      <c r="C147" s="27"/>
      <c r="D147" s="28"/>
      <c r="E147" s="28"/>
      <c r="F147" s="28"/>
      <c r="G147" s="28"/>
      <c r="H147" s="28"/>
    </row>
    <row r="148" spans="1:8" customFormat="1" ht="15">
      <c r="A148" s="29">
        <v>604</v>
      </c>
      <c r="B148" s="26" t="s">
        <v>84</v>
      </c>
      <c r="C148" s="27">
        <v>1.7</v>
      </c>
      <c r="D148" s="28">
        <f t="shared" si="0"/>
        <v>2.04</v>
      </c>
      <c r="E148" s="28">
        <f t="shared" si="1"/>
        <v>2.2949999999999999</v>
      </c>
      <c r="F148" s="28">
        <f t="shared" si="2"/>
        <v>2.5329999999999999</v>
      </c>
      <c r="G148" s="28">
        <f t="shared" si="3"/>
        <v>2.7607999999999997</v>
      </c>
      <c r="H148" s="28">
        <f t="shared" si="4"/>
        <v>2.7607999999999997</v>
      </c>
    </row>
    <row r="149" spans="1:8" customFormat="1" ht="33" customHeight="1">
      <c r="A149" s="29"/>
      <c r="B149" s="26" t="s">
        <v>255</v>
      </c>
      <c r="C149" s="27"/>
      <c r="D149" s="28"/>
      <c r="E149" s="28"/>
      <c r="F149" s="28"/>
      <c r="G149" s="28"/>
      <c r="H149" s="28"/>
    </row>
    <row r="150" spans="1:8" customFormat="1" ht="15">
      <c r="A150" s="38">
        <v>2314</v>
      </c>
      <c r="B150" s="39" t="s">
        <v>368</v>
      </c>
      <c r="C150" s="37">
        <v>3.62</v>
      </c>
      <c r="D150" s="28">
        <v>3.62</v>
      </c>
      <c r="E150" s="28">
        <v>3.62</v>
      </c>
      <c r="F150" s="28">
        <v>3.62</v>
      </c>
      <c r="G150" s="28">
        <v>3.62</v>
      </c>
      <c r="H150" s="28">
        <v>3.62</v>
      </c>
    </row>
    <row r="151" spans="1:8" customFormat="1" ht="31.5" customHeight="1">
      <c r="A151" s="29"/>
      <c r="B151" s="26" t="s">
        <v>367</v>
      </c>
      <c r="C151" s="27"/>
      <c r="D151" s="28"/>
      <c r="E151" s="28"/>
      <c r="F151" s="28"/>
      <c r="G151" s="28"/>
      <c r="H151" s="28"/>
    </row>
    <row r="152" spans="1:8" customFormat="1" ht="15">
      <c r="A152" s="29">
        <v>605</v>
      </c>
      <c r="B152" s="26" t="s">
        <v>83</v>
      </c>
      <c r="C152" s="27">
        <v>5.9</v>
      </c>
      <c r="D152" s="28">
        <f t="shared" si="0"/>
        <v>7.08</v>
      </c>
      <c r="E152" s="28">
        <f t="shared" si="1"/>
        <v>7.9649999999999999</v>
      </c>
      <c r="F152" s="28">
        <f t="shared" si="2"/>
        <v>8.7910000000000004</v>
      </c>
      <c r="G152" s="28">
        <f t="shared" si="3"/>
        <v>9.5816000000000017</v>
      </c>
      <c r="H152" s="28">
        <f t="shared" si="4"/>
        <v>9.5816000000000017</v>
      </c>
    </row>
    <row r="153" spans="1:8" customFormat="1" ht="33" customHeight="1">
      <c r="A153" s="29"/>
      <c r="B153" s="26" t="s">
        <v>256</v>
      </c>
      <c r="C153" s="27"/>
      <c r="D153" s="28"/>
      <c r="E153" s="28"/>
      <c r="F153" s="28"/>
      <c r="G153" s="28"/>
      <c r="H153" s="28"/>
    </row>
    <row r="154" spans="1:8" customFormat="1" ht="15">
      <c r="A154" s="29">
        <v>606</v>
      </c>
      <c r="B154" s="26" t="s">
        <v>82</v>
      </c>
      <c r="C154" s="27">
        <v>2.5</v>
      </c>
      <c r="D154" s="28">
        <f t="shared" si="0"/>
        <v>3</v>
      </c>
      <c r="E154" s="28">
        <f t="shared" si="1"/>
        <v>3.375</v>
      </c>
      <c r="F154" s="28">
        <f t="shared" si="2"/>
        <v>3.7250000000000001</v>
      </c>
      <c r="G154" s="28">
        <f t="shared" si="3"/>
        <v>4.0600000000000005</v>
      </c>
      <c r="H154" s="28">
        <f t="shared" si="4"/>
        <v>4.0600000000000005</v>
      </c>
    </row>
    <row r="155" spans="1:8" customFormat="1" ht="32.25" customHeight="1">
      <c r="A155" s="29"/>
      <c r="B155" s="26" t="s">
        <v>257</v>
      </c>
      <c r="C155" s="27"/>
      <c r="D155" s="28"/>
      <c r="E155" s="28"/>
      <c r="F155" s="28"/>
      <c r="G155" s="28"/>
      <c r="H155" s="28"/>
    </row>
    <row r="156" spans="1:8" customFormat="1" ht="15">
      <c r="A156" s="29">
        <v>607</v>
      </c>
      <c r="B156" s="26" t="s">
        <v>81</v>
      </c>
      <c r="C156" s="27">
        <v>2.95</v>
      </c>
      <c r="D156" s="28">
        <f t="shared" si="0"/>
        <v>3.54</v>
      </c>
      <c r="E156" s="28">
        <f t="shared" si="1"/>
        <v>3.9824999999999999</v>
      </c>
      <c r="F156" s="28">
        <f t="shared" si="2"/>
        <v>4.3955000000000002</v>
      </c>
      <c r="G156" s="28">
        <f t="shared" si="3"/>
        <v>4.7908000000000008</v>
      </c>
      <c r="H156" s="28">
        <f t="shared" si="4"/>
        <v>4.7908000000000008</v>
      </c>
    </row>
    <row r="157" spans="1:8" customFormat="1" ht="35.25" customHeight="1">
      <c r="A157" s="29"/>
      <c r="B157" s="26" t="s">
        <v>258</v>
      </c>
      <c r="C157" s="27"/>
      <c r="D157" s="28"/>
      <c r="E157" s="28"/>
      <c r="F157" s="28"/>
      <c r="G157" s="28"/>
      <c r="H157" s="28"/>
    </row>
    <row r="158" spans="1:8" customFormat="1" ht="15">
      <c r="A158" s="29">
        <v>608</v>
      </c>
      <c r="B158" s="26" t="s">
        <v>80</v>
      </c>
      <c r="C158" s="27">
        <v>1.7</v>
      </c>
      <c r="D158" s="28">
        <f t="shared" si="0"/>
        <v>2.04</v>
      </c>
      <c r="E158" s="28">
        <f t="shared" si="1"/>
        <v>2.2949999999999999</v>
      </c>
      <c r="F158" s="28">
        <f t="shared" si="2"/>
        <v>2.5329999999999999</v>
      </c>
      <c r="G158" s="28">
        <f t="shared" si="3"/>
        <v>2.7607999999999997</v>
      </c>
      <c r="H158" s="28">
        <f t="shared" si="4"/>
        <v>2.7607999999999997</v>
      </c>
    </row>
    <row r="159" spans="1:8" customFormat="1" ht="18.75" customHeight="1">
      <c r="A159" s="29"/>
      <c r="B159" s="26" t="s">
        <v>420</v>
      </c>
      <c r="C159" s="27"/>
      <c r="D159" s="28"/>
      <c r="E159" s="28"/>
      <c r="F159" s="28"/>
      <c r="G159" s="28"/>
      <c r="H159" s="28"/>
    </row>
    <row r="160" spans="1:8" customFormat="1" ht="15">
      <c r="A160" s="29">
        <v>609</v>
      </c>
      <c r="B160" s="26" t="s">
        <v>79</v>
      </c>
      <c r="C160" s="27">
        <v>3.15</v>
      </c>
      <c r="D160" s="28">
        <f t="shared" si="0"/>
        <v>3.78</v>
      </c>
      <c r="E160" s="28">
        <f t="shared" si="1"/>
        <v>4.2524999999999995</v>
      </c>
      <c r="F160" s="28">
        <f t="shared" si="2"/>
        <v>4.6935000000000002</v>
      </c>
      <c r="G160" s="28">
        <f t="shared" si="3"/>
        <v>5.1155999999999997</v>
      </c>
      <c r="H160" s="28">
        <f t="shared" si="4"/>
        <v>5.1155999999999997</v>
      </c>
    </row>
    <row r="161" spans="1:8" customFormat="1" ht="38.25" customHeight="1">
      <c r="A161" s="29"/>
      <c r="B161" s="26" t="s">
        <v>259</v>
      </c>
      <c r="C161" s="27"/>
      <c r="D161" s="28"/>
      <c r="E161" s="28"/>
      <c r="F161" s="28"/>
      <c r="G161" s="28"/>
      <c r="H161" s="28"/>
    </row>
    <row r="162" spans="1:8" customFormat="1" ht="15">
      <c r="A162" s="29">
        <v>610</v>
      </c>
      <c r="B162" s="26" t="s">
        <v>78</v>
      </c>
      <c r="C162" s="27">
        <v>3.9</v>
      </c>
      <c r="D162" s="28">
        <f t="shared" si="0"/>
        <v>4.68</v>
      </c>
      <c r="E162" s="28">
        <f t="shared" si="1"/>
        <v>5.2649999999999997</v>
      </c>
      <c r="F162" s="28">
        <f t="shared" si="2"/>
        <v>5.8109999999999999</v>
      </c>
      <c r="G162" s="28">
        <f t="shared" si="3"/>
        <v>6.3335999999999997</v>
      </c>
      <c r="H162" s="28">
        <f t="shared" si="4"/>
        <v>6.3335999999999997</v>
      </c>
    </row>
    <row r="163" spans="1:8" customFormat="1" ht="51.75" customHeight="1">
      <c r="A163" s="29"/>
      <c r="B163" s="26" t="s">
        <v>260</v>
      </c>
      <c r="C163" s="27"/>
      <c r="D163" s="28"/>
      <c r="E163" s="28"/>
      <c r="F163" s="28"/>
      <c r="G163" s="28"/>
      <c r="H163" s="28"/>
    </row>
    <row r="164" spans="1:8" customFormat="1" ht="15" customHeight="1">
      <c r="A164" s="29">
        <v>701</v>
      </c>
      <c r="B164" s="26" t="s">
        <v>77</v>
      </c>
      <c r="C164" s="27">
        <v>5</v>
      </c>
      <c r="D164" s="28">
        <f t="shared" ref="D164:D312" si="5">SUM(C164*20%+C164)</f>
        <v>6</v>
      </c>
      <c r="E164" s="28">
        <f t="shared" ref="E164:E312" si="6">SUM(C164*35%+C164)</f>
        <v>6.75</v>
      </c>
      <c r="F164" s="28">
        <f t="shared" ref="F164:F312" si="7">SUM(C164*49%+C164)</f>
        <v>7.45</v>
      </c>
      <c r="G164" s="28">
        <f t="shared" ref="G164:G312" si="8">SUM(C164*62.4%+C164)</f>
        <v>8.120000000000001</v>
      </c>
      <c r="H164" s="28">
        <f t="shared" ref="H164:H312" si="9">SUM(C164*62.4%+C164)</f>
        <v>8.120000000000001</v>
      </c>
    </row>
    <row r="165" spans="1:8" customFormat="1" ht="32.25" customHeight="1">
      <c r="A165" s="29"/>
      <c r="B165" s="26" t="s">
        <v>261</v>
      </c>
      <c r="C165" s="27"/>
      <c r="D165" s="28"/>
      <c r="E165" s="28"/>
      <c r="F165" s="28"/>
      <c r="G165" s="28"/>
      <c r="H165" s="28"/>
    </row>
    <row r="166" spans="1:8" customFormat="1" ht="15">
      <c r="A166" s="29">
        <v>702</v>
      </c>
      <c r="B166" s="26" t="s">
        <v>76</v>
      </c>
      <c r="C166" s="27">
        <v>7.95</v>
      </c>
      <c r="D166" s="28">
        <f t="shared" si="5"/>
        <v>9.5400000000000009</v>
      </c>
      <c r="E166" s="28">
        <f t="shared" si="6"/>
        <v>10.7325</v>
      </c>
      <c r="F166" s="28">
        <f t="shared" si="7"/>
        <v>11.845500000000001</v>
      </c>
      <c r="G166" s="28">
        <f t="shared" si="8"/>
        <v>12.9108</v>
      </c>
      <c r="H166" s="28">
        <f t="shared" si="9"/>
        <v>12.9108</v>
      </c>
    </row>
    <row r="167" spans="1:8" customFormat="1" ht="49.5" customHeight="1">
      <c r="A167" s="29"/>
      <c r="B167" s="26" t="s">
        <v>413</v>
      </c>
      <c r="C167" s="27"/>
      <c r="D167" s="28"/>
      <c r="E167" s="28"/>
      <c r="F167" s="28"/>
      <c r="G167" s="28"/>
      <c r="H167" s="28"/>
    </row>
    <row r="168" spans="1:8" customFormat="1" ht="15">
      <c r="A168" s="29">
        <v>703</v>
      </c>
      <c r="B168" s="26" t="s">
        <v>75</v>
      </c>
      <c r="C168" s="27">
        <v>4.5</v>
      </c>
      <c r="D168" s="28">
        <f t="shared" si="5"/>
        <v>5.4</v>
      </c>
      <c r="E168" s="28">
        <f t="shared" si="6"/>
        <v>6.0750000000000002</v>
      </c>
      <c r="F168" s="28">
        <f t="shared" si="7"/>
        <v>6.7050000000000001</v>
      </c>
      <c r="G168" s="28">
        <f t="shared" si="8"/>
        <v>7.3079999999999998</v>
      </c>
      <c r="H168" s="28">
        <f t="shared" si="9"/>
        <v>7.3079999999999998</v>
      </c>
    </row>
    <row r="169" spans="1:8" customFormat="1" ht="35.25" customHeight="1">
      <c r="A169" s="29"/>
      <c r="B169" s="26" t="s">
        <v>262</v>
      </c>
      <c r="C169" s="27"/>
      <c r="D169" s="28"/>
      <c r="E169" s="28"/>
      <c r="F169" s="28"/>
      <c r="G169" s="28"/>
      <c r="H169" s="28"/>
    </row>
    <row r="170" spans="1:8" customFormat="1" ht="15">
      <c r="A170" s="29">
        <v>704</v>
      </c>
      <c r="B170" s="26" t="s">
        <v>74</v>
      </c>
      <c r="C170" s="27">
        <v>3.35</v>
      </c>
      <c r="D170" s="28">
        <f t="shared" si="5"/>
        <v>4.0200000000000005</v>
      </c>
      <c r="E170" s="28">
        <f t="shared" si="6"/>
        <v>4.5225</v>
      </c>
      <c r="F170" s="28">
        <f t="shared" si="7"/>
        <v>4.9915000000000003</v>
      </c>
      <c r="G170" s="28">
        <f t="shared" si="8"/>
        <v>5.4404000000000003</v>
      </c>
      <c r="H170" s="28">
        <f t="shared" si="9"/>
        <v>5.4404000000000003</v>
      </c>
    </row>
    <row r="171" spans="1:8" customFormat="1" ht="19.5" customHeight="1">
      <c r="A171" s="29"/>
      <c r="B171" s="26" t="s">
        <v>263</v>
      </c>
      <c r="C171" s="27"/>
      <c r="D171" s="28"/>
      <c r="E171" s="28"/>
      <c r="F171" s="28"/>
      <c r="G171" s="28"/>
      <c r="H171" s="28"/>
    </row>
    <row r="172" spans="1:8" customFormat="1" ht="15">
      <c r="A172" s="29">
        <v>705</v>
      </c>
      <c r="B172" s="26" t="s">
        <v>73</v>
      </c>
      <c r="C172" s="27">
        <v>1.75</v>
      </c>
      <c r="D172" s="28">
        <f t="shared" si="5"/>
        <v>2.1</v>
      </c>
      <c r="E172" s="28">
        <f t="shared" si="6"/>
        <v>2.3624999999999998</v>
      </c>
      <c r="F172" s="28">
        <f t="shared" si="7"/>
        <v>2.6074999999999999</v>
      </c>
      <c r="G172" s="28">
        <f t="shared" si="8"/>
        <v>2.8420000000000001</v>
      </c>
      <c r="H172" s="28">
        <f t="shared" si="9"/>
        <v>2.8420000000000001</v>
      </c>
    </row>
    <row r="173" spans="1:8" customFormat="1" ht="66.75" customHeight="1">
      <c r="A173" s="29"/>
      <c r="B173" s="26" t="s">
        <v>414</v>
      </c>
      <c r="C173" s="27"/>
      <c r="D173" s="28"/>
      <c r="E173" s="28"/>
      <c r="F173" s="28"/>
      <c r="G173" s="28"/>
      <c r="H173" s="28"/>
    </row>
    <row r="174" spans="1:8" customFormat="1" ht="15">
      <c r="A174" s="29">
        <v>706</v>
      </c>
      <c r="B174" s="26" t="s">
        <v>72</v>
      </c>
      <c r="C174" s="27">
        <v>4.4000000000000004</v>
      </c>
      <c r="D174" s="28">
        <f t="shared" si="5"/>
        <v>5.28</v>
      </c>
      <c r="E174" s="28">
        <f t="shared" si="6"/>
        <v>5.94</v>
      </c>
      <c r="F174" s="28">
        <f t="shared" si="7"/>
        <v>6.5560000000000009</v>
      </c>
      <c r="G174" s="28">
        <f t="shared" si="8"/>
        <v>7.1456</v>
      </c>
      <c r="H174" s="28">
        <f t="shared" si="9"/>
        <v>7.1456</v>
      </c>
    </row>
    <row r="175" spans="1:8" customFormat="1" ht="50.25" customHeight="1">
      <c r="A175" s="29"/>
      <c r="B175" s="26" t="s">
        <v>264</v>
      </c>
      <c r="C175" s="27"/>
      <c r="D175" s="28"/>
      <c r="E175" s="28"/>
      <c r="F175" s="28"/>
      <c r="G175" s="28"/>
      <c r="H175" s="28"/>
    </row>
    <row r="176" spans="1:8" customFormat="1" ht="17.25" customHeight="1">
      <c r="A176" s="45">
        <v>2315</v>
      </c>
      <c r="B176" s="48" t="s">
        <v>393</v>
      </c>
      <c r="C176" s="27">
        <v>0.5</v>
      </c>
      <c r="D176" s="28">
        <v>0.5</v>
      </c>
      <c r="E176" s="28">
        <v>0.5</v>
      </c>
      <c r="F176" s="28">
        <v>0.5</v>
      </c>
      <c r="G176" s="28">
        <v>0.5</v>
      </c>
      <c r="H176" s="28">
        <v>0.5</v>
      </c>
    </row>
    <row r="177" spans="1:8" customFormat="1" ht="36" customHeight="1">
      <c r="A177" s="29"/>
      <c r="B177" s="26" t="s">
        <v>394</v>
      </c>
      <c r="C177" s="27"/>
      <c r="D177" s="28"/>
      <c r="E177" s="28"/>
      <c r="F177" s="28"/>
      <c r="G177" s="28"/>
      <c r="H177" s="28"/>
    </row>
    <row r="178" spans="1:8" customFormat="1" ht="15">
      <c r="A178" s="29">
        <v>801</v>
      </c>
      <c r="B178" s="26" t="s">
        <v>71</v>
      </c>
      <c r="C178" s="27">
        <v>1.3</v>
      </c>
      <c r="D178" s="28">
        <f t="shared" si="5"/>
        <v>1.56</v>
      </c>
      <c r="E178" s="28">
        <f t="shared" si="6"/>
        <v>1.7549999999999999</v>
      </c>
      <c r="F178" s="28">
        <f t="shared" si="7"/>
        <v>1.9370000000000001</v>
      </c>
      <c r="G178" s="28">
        <f t="shared" si="8"/>
        <v>2.1112000000000002</v>
      </c>
      <c r="H178" s="28">
        <f t="shared" si="9"/>
        <v>2.1112000000000002</v>
      </c>
    </row>
    <row r="179" spans="1:8" customFormat="1" ht="49.5" customHeight="1">
      <c r="A179" s="29"/>
      <c r="B179" s="26" t="s">
        <v>265</v>
      </c>
      <c r="C179" s="27"/>
      <c r="D179" s="28"/>
      <c r="E179" s="28"/>
      <c r="F179" s="28"/>
      <c r="G179" s="28"/>
      <c r="H179" s="28"/>
    </row>
    <row r="180" spans="1:8" customFormat="1" ht="15">
      <c r="A180" s="29">
        <v>802</v>
      </c>
      <c r="B180" s="26" t="s">
        <v>70</v>
      </c>
      <c r="C180" s="27">
        <v>1.3</v>
      </c>
      <c r="D180" s="28">
        <f t="shared" si="5"/>
        <v>1.56</v>
      </c>
      <c r="E180" s="28">
        <f t="shared" si="6"/>
        <v>1.7549999999999999</v>
      </c>
      <c r="F180" s="28">
        <f t="shared" si="7"/>
        <v>1.9370000000000001</v>
      </c>
      <c r="G180" s="28">
        <f t="shared" si="8"/>
        <v>2.1112000000000002</v>
      </c>
      <c r="H180" s="28">
        <f t="shared" si="9"/>
        <v>2.1112000000000002</v>
      </c>
    </row>
    <row r="181" spans="1:8" customFormat="1" ht="36.75" customHeight="1">
      <c r="A181" s="29"/>
      <c r="B181" s="26" t="s">
        <v>266</v>
      </c>
      <c r="C181" s="27"/>
      <c r="D181" s="28"/>
      <c r="E181" s="28"/>
      <c r="F181" s="28"/>
      <c r="G181" s="28"/>
      <c r="H181" s="28"/>
    </row>
    <row r="182" spans="1:8" customFormat="1" ht="15">
      <c r="A182" s="29">
        <v>803</v>
      </c>
      <c r="B182" s="26" t="s">
        <v>69</v>
      </c>
      <c r="C182" s="27">
        <v>1.1499999999999999</v>
      </c>
      <c r="D182" s="28">
        <f t="shared" si="5"/>
        <v>1.38</v>
      </c>
      <c r="E182" s="28">
        <f t="shared" si="6"/>
        <v>1.5524999999999998</v>
      </c>
      <c r="F182" s="28">
        <f t="shared" si="7"/>
        <v>1.7134999999999998</v>
      </c>
      <c r="G182" s="28">
        <f t="shared" si="8"/>
        <v>1.8675999999999999</v>
      </c>
      <c r="H182" s="28">
        <f t="shared" si="9"/>
        <v>1.8675999999999999</v>
      </c>
    </row>
    <row r="183" spans="1:8" customFormat="1" ht="66" customHeight="1">
      <c r="A183" s="29"/>
      <c r="B183" s="26" t="s">
        <v>350</v>
      </c>
      <c r="C183" s="27"/>
      <c r="D183" s="28"/>
      <c r="E183" s="28"/>
      <c r="F183" s="28"/>
      <c r="G183" s="28"/>
      <c r="H183" s="28"/>
    </row>
    <row r="184" spans="1:8" customFormat="1" ht="15">
      <c r="A184" s="29">
        <v>901</v>
      </c>
      <c r="B184" s="26" t="s">
        <v>267</v>
      </c>
      <c r="C184" s="27">
        <v>1.7</v>
      </c>
      <c r="D184" s="28">
        <f t="shared" si="5"/>
        <v>2.04</v>
      </c>
      <c r="E184" s="28">
        <f t="shared" si="6"/>
        <v>2.2949999999999999</v>
      </c>
      <c r="F184" s="28">
        <f t="shared" si="7"/>
        <v>2.5329999999999999</v>
      </c>
      <c r="G184" s="28">
        <f t="shared" si="8"/>
        <v>2.7607999999999997</v>
      </c>
      <c r="H184" s="28">
        <f t="shared" si="9"/>
        <v>2.7607999999999997</v>
      </c>
    </row>
    <row r="185" spans="1:8" customFormat="1" ht="36" customHeight="1">
      <c r="A185" s="29"/>
      <c r="B185" s="26" t="s">
        <v>268</v>
      </c>
      <c r="C185" s="27"/>
      <c r="D185" s="28"/>
      <c r="E185" s="28"/>
      <c r="F185" s="28"/>
      <c r="G185" s="28"/>
      <c r="H185" s="28"/>
    </row>
    <row r="186" spans="1:8" customFormat="1" ht="15">
      <c r="A186" s="29">
        <v>902</v>
      </c>
      <c r="B186" s="26" t="s">
        <v>269</v>
      </c>
      <c r="C186" s="27">
        <v>2.5</v>
      </c>
      <c r="D186" s="28">
        <f t="shared" si="5"/>
        <v>3</v>
      </c>
      <c r="E186" s="28">
        <f t="shared" si="6"/>
        <v>3.375</v>
      </c>
      <c r="F186" s="28">
        <f t="shared" si="7"/>
        <v>3.7250000000000001</v>
      </c>
      <c r="G186" s="28">
        <f t="shared" si="8"/>
        <v>4.0600000000000005</v>
      </c>
      <c r="H186" s="28">
        <f t="shared" si="9"/>
        <v>4.0600000000000005</v>
      </c>
    </row>
    <row r="187" spans="1:8" customFormat="1" ht="34.5" customHeight="1">
      <c r="A187" s="29"/>
      <c r="B187" s="26" t="s">
        <v>270</v>
      </c>
      <c r="C187" s="27"/>
      <c r="D187" s="28"/>
      <c r="E187" s="28"/>
      <c r="F187" s="28"/>
      <c r="G187" s="28"/>
      <c r="H187" s="28"/>
    </row>
    <row r="188" spans="1:8" customFormat="1" ht="15">
      <c r="A188" s="29">
        <v>903</v>
      </c>
      <c r="B188" s="26" t="s">
        <v>68</v>
      </c>
      <c r="C188" s="27">
        <v>3.25</v>
      </c>
      <c r="D188" s="28">
        <f t="shared" si="5"/>
        <v>3.9</v>
      </c>
      <c r="E188" s="28">
        <f t="shared" si="6"/>
        <v>4.3875000000000002</v>
      </c>
      <c r="F188" s="28">
        <f t="shared" si="7"/>
        <v>4.8425000000000002</v>
      </c>
      <c r="G188" s="28">
        <f t="shared" si="8"/>
        <v>5.2780000000000005</v>
      </c>
      <c r="H188" s="28">
        <f t="shared" si="9"/>
        <v>5.2780000000000005</v>
      </c>
    </row>
    <row r="189" spans="1:8" customFormat="1" ht="35.25" customHeight="1">
      <c r="A189" s="29"/>
      <c r="B189" s="26" t="s">
        <v>271</v>
      </c>
      <c r="C189" s="27"/>
      <c r="D189" s="28"/>
      <c r="E189" s="28"/>
      <c r="F189" s="28"/>
      <c r="G189" s="28"/>
      <c r="H189" s="28"/>
    </row>
    <row r="190" spans="1:8" customFormat="1" ht="15">
      <c r="A190" s="29">
        <v>904</v>
      </c>
      <c r="B190" s="26" t="s">
        <v>67</v>
      </c>
      <c r="C190" s="27">
        <v>2.5</v>
      </c>
      <c r="D190" s="28">
        <f t="shared" si="5"/>
        <v>3</v>
      </c>
      <c r="E190" s="28">
        <f t="shared" si="6"/>
        <v>3.375</v>
      </c>
      <c r="F190" s="28">
        <f t="shared" si="7"/>
        <v>3.7250000000000001</v>
      </c>
      <c r="G190" s="28">
        <f t="shared" si="8"/>
        <v>4.0600000000000005</v>
      </c>
      <c r="H190" s="28">
        <f t="shared" si="9"/>
        <v>4.0600000000000005</v>
      </c>
    </row>
    <row r="191" spans="1:8" customFormat="1" ht="66" customHeight="1">
      <c r="A191" s="29"/>
      <c r="B191" s="26" t="s">
        <v>354</v>
      </c>
      <c r="C191" s="27"/>
      <c r="D191" s="28"/>
      <c r="E191" s="28"/>
      <c r="F191" s="28"/>
      <c r="G191" s="28"/>
      <c r="H191" s="28"/>
    </row>
    <row r="192" spans="1:8" customFormat="1" ht="15">
      <c r="A192" s="38">
        <v>2316</v>
      </c>
      <c r="B192" s="39" t="s">
        <v>369</v>
      </c>
      <c r="C192" s="39">
        <v>0.64</v>
      </c>
      <c r="D192" s="28">
        <v>0.64</v>
      </c>
      <c r="E192" s="28">
        <v>0.64</v>
      </c>
      <c r="F192" s="28">
        <v>0.64</v>
      </c>
      <c r="G192" s="28">
        <v>0.64</v>
      </c>
      <c r="H192" s="28">
        <v>0.64</v>
      </c>
    </row>
    <row r="193" spans="1:8" customFormat="1" ht="34.5" customHeight="1">
      <c r="A193" s="29"/>
      <c r="B193" s="26" t="s">
        <v>370</v>
      </c>
      <c r="C193" s="27"/>
      <c r="D193" s="28"/>
      <c r="E193" s="28"/>
      <c r="F193" s="28"/>
      <c r="G193" s="28"/>
      <c r="H193" s="28"/>
    </row>
    <row r="194" spans="1:8" customFormat="1" ht="15.75" customHeight="1">
      <c r="A194" s="38">
        <v>2317</v>
      </c>
      <c r="B194" s="39" t="s">
        <v>371</v>
      </c>
      <c r="C194" s="27">
        <v>2.95</v>
      </c>
      <c r="D194" s="28">
        <v>2.95</v>
      </c>
      <c r="E194" s="28">
        <v>2.95</v>
      </c>
      <c r="F194" s="28">
        <v>2.95</v>
      </c>
      <c r="G194" s="28">
        <v>2.95</v>
      </c>
      <c r="H194" s="28">
        <v>2.95</v>
      </c>
    </row>
    <row r="195" spans="1:8" customFormat="1" ht="49.5" customHeight="1">
      <c r="A195" s="29"/>
      <c r="B195" s="26" t="s">
        <v>372</v>
      </c>
      <c r="C195" s="27"/>
      <c r="D195" s="28"/>
      <c r="E195" s="28"/>
      <c r="F195" s="28"/>
      <c r="G195" s="28"/>
      <c r="H195" s="28"/>
    </row>
    <row r="196" spans="1:8" customFormat="1" ht="15">
      <c r="A196" s="29">
        <v>905</v>
      </c>
      <c r="B196" s="26" t="s">
        <v>66</v>
      </c>
      <c r="C196" s="27">
        <v>15.65</v>
      </c>
      <c r="D196" s="28">
        <f t="shared" si="5"/>
        <v>18.78</v>
      </c>
      <c r="E196" s="28">
        <f t="shared" si="6"/>
        <v>21.127500000000001</v>
      </c>
      <c r="F196" s="28">
        <f t="shared" si="7"/>
        <v>23.3185</v>
      </c>
      <c r="G196" s="28">
        <f t="shared" si="8"/>
        <v>25.415600000000001</v>
      </c>
      <c r="H196" s="28">
        <f t="shared" si="9"/>
        <v>25.415600000000001</v>
      </c>
    </row>
    <row r="197" spans="1:8" customFormat="1" ht="97.5" customHeight="1">
      <c r="A197" s="29"/>
      <c r="B197" s="26" t="s">
        <v>272</v>
      </c>
      <c r="C197" s="27"/>
      <c r="D197" s="28"/>
      <c r="E197" s="28"/>
      <c r="F197" s="28"/>
      <c r="G197" s="28"/>
      <c r="H197" s="28"/>
    </row>
    <row r="198" spans="1:8" customFormat="1" ht="15">
      <c r="A198" s="29">
        <v>906</v>
      </c>
      <c r="B198" s="26" t="s">
        <v>273</v>
      </c>
      <c r="C198" s="27">
        <v>9.1999999999999993</v>
      </c>
      <c r="D198" s="28">
        <f t="shared" si="5"/>
        <v>11.04</v>
      </c>
      <c r="E198" s="28">
        <f t="shared" si="6"/>
        <v>12.419999999999998</v>
      </c>
      <c r="F198" s="28">
        <f t="shared" si="7"/>
        <v>13.707999999999998</v>
      </c>
      <c r="G198" s="28">
        <f t="shared" si="8"/>
        <v>14.940799999999999</v>
      </c>
      <c r="H198" s="28">
        <f t="shared" si="9"/>
        <v>14.940799999999999</v>
      </c>
    </row>
    <row r="199" spans="1:8" customFormat="1" ht="35.25" customHeight="1">
      <c r="A199" s="29"/>
      <c r="B199" s="26" t="s">
        <v>274</v>
      </c>
      <c r="C199" s="27"/>
      <c r="D199" s="28"/>
      <c r="E199" s="28"/>
      <c r="F199" s="28"/>
      <c r="G199" s="28"/>
      <c r="H199" s="28"/>
    </row>
    <row r="200" spans="1:8" customFormat="1" ht="15">
      <c r="A200" s="29">
        <v>1001</v>
      </c>
      <c r="B200" s="26" t="s">
        <v>65</v>
      </c>
      <c r="C200" s="27">
        <v>0.85</v>
      </c>
      <c r="D200" s="28">
        <f t="shared" si="5"/>
        <v>1.02</v>
      </c>
      <c r="E200" s="28">
        <f t="shared" si="6"/>
        <v>1.1475</v>
      </c>
      <c r="F200" s="28">
        <f t="shared" si="7"/>
        <v>1.2665</v>
      </c>
      <c r="G200" s="28">
        <f t="shared" si="8"/>
        <v>1.3803999999999998</v>
      </c>
      <c r="H200" s="28">
        <f t="shared" si="9"/>
        <v>1.3803999999999998</v>
      </c>
    </row>
    <row r="201" spans="1:8" customFormat="1" ht="35.25" customHeight="1">
      <c r="A201" s="29"/>
      <c r="B201" s="26" t="s">
        <v>275</v>
      </c>
      <c r="C201" s="27"/>
      <c r="D201" s="28"/>
      <c r="E201" s="28"/>
      <c r="F201" s="28"/>
      <c r="G201" s="28"/>
      <c r="H201" s="28"/>
    </row>
    <row r="202" spans="1:8" customFormat="1" ht="15">
      <c r="A202" s="29">
        <v>1002</v>
      </c>
      <c r="B202" s="26" t="s">
        <v>64</v>
      </c>
      <c r="C202" s="27">
        <v>5</v>
      </c>
      <c r="D202" s="28">
        <f t="shared" si="5"/>
        <v>6</v>
      </c>
      <c r="E202" s="28">
        <f t="shared" si="6"/>
        <v>6.75</v>
      </c>
      <c r="F202" s="28">
        <f t="shared" si="7"/>
        <v>7.45</v>
      </c>
      <c r="G202" s="28">
        <f t="shared" si="8"/>
        <v>8.120000000000001</v>
      </c>
      <c r="H202" s="28">
        <f t="shared" si="9"/>
        <v>8.120000000000001</v>
      </c>
    </row>
    <row r="203" spans="1:8" customFormat="1" ht="36" customHeight="1">
      <c r="A203" s="29"/>
      <c r="B203" s="26" t="s">
        <v>276</v>
      </c>
      <c r="C203" s="27"/>
      <c r="D203" s="28"/>
      <c r="E203" s="28"/>
      <c r="F203" s="28"/>
      <c r="G203" s="28"/>
      <c r="H203" s="28"/>
    </row>
    <row r="204" spans="1:8" customFormat="1" ht="15">
      <c r="A204" s="29">
        <v>1003</v>
      </c>
      <c r="B204" s="26" t="s">
        <v>63</v>
      </c>
      <c r="C204" s="27">
        <v>250</v>
      </c>
      <c r="D204" s="28">
        <f t="shared" si="5"/>
        <v>300</v>
      </c>
      <c r="E204" s="28">
        <f t="shared" si="6"/>
        <v>337.5</v>
      </c>
      <c r="F204" s="28">
        <f t="shared" si="7"/>
        <v>372.5</v>
      </c>
      <c r="G204" s="28">
        <f t="shared" si="8"/>
        <v>406</v>
      </c>
      <c r="H204" s="28">
        <f t="shared" si="9"/>
        <v>406</v>
      </c>
    </row>
    <row r="205" spans="1:8" customFormat="1" ht="48" customHeight="1">
      <c r="A205" s="29"/>
      <c r="B205" s="26" t="s">
        <v>277</v>
      </c>
      <c r="C205" s="27"/>
      <c r="D205" s="28"/>
      <c r="E205" s="28"/>
      <c r="F205" s="28"/>
      <c r="G205" s="28"/>
      <c r="H205" s="28"/>
    </row>
    <row r="206" spans="1:8" customFormat="1" ht="15">
      <c r="A206" s="29">
        <v>1201</v>
      </c>
      <c r="B206" s="26" t="s">
        <v>62</v>
      </c>
      <c r="C206" s="34">
        <v>1.3</v>
      </c>
      <c r="D206" s="28">
        <f t="shared" si="5"/>
        <v>1.56</v>
      </c>
      <c r="E206" s="28">
        <f t="shared" si="6"/>
        <v>1.7549999999999999</v>
      </c>
      <c r="F206" s="28">
        <f t="shared" si="7"/>
        <v>1.9370000000000001</v>
      </c>
      <c r="G206" s="28">
        <f t="shared" si="8"/>
        <v>2.1112000000000002</v>
      </c>
      <c r="H206" s="28">
        <f t="shared" si="9"/>
        <v>2.1112000000000002</v>
      </c>
    </row>
    <row r="207" spans="1:8" customFormat="1" ht="49.5" customHeight="1">
      <c r="A207" s="29"/>
      <c r="B207" s="26" t="s">
        <v>278</v>
      </c>
      <c r="C207" s="34"/>
      <c r="D207" s="28"/>
      <c r="E207" s="28"/>
      <c r="F207" s="28"/>
      <c r="G207" s="28"/>
      <c r="H207" s="28"/>
    </row>
    <row r="208" spans="1:8" customFormat="1" ht="15">
      <c r="A208" s="29">
        <v>1202</v>
      </c>
      <c r="B208" s="26" t="s">
        <v>61</v>
      </c>
      <c r="C208" s="27">
        <v>2.75</v>
      </c>
      <c r="D208" s="28">
        <f t="shared" si="5"/>
        <v>3.3</v>
      </c>
      <c r="E208" s="28">
        <f t="shared" si="6"/>
        <v>3.7124999999999999</v>
      </c>
      <c r="F208" s="28">
        <f t="shared" si="7"/>
        <v>4.0975000000000001</v>
      </c>
      <c r="G208" s="28">
        <f t="shared" si="8"/>
        <v>4.4660000000000002</v>
      </c>
      <c r="H208" s="28">
        <f t="shared" si="9"/>
        <v>4.4660000000000002</v>
      </c>
    </row>
    <row r="209" spans="1:8" customFormat="1" ht="35.25" customHeight="1">
      <c r="A209" s="29"/>
      <c r="B209" s="26" t="s">
        <v>421</v>
      </c>
      <c r="C209" s="27"/>
      <c r="D209" s="28"/>
      <c r="E209" s="28"/>
      <c r="F209" s="28"/>
      <c r="G209" s="28"/>
      <c r="H209" s="28"/>
    </row>
    <row r="210" spans="1:8" customFormat="1" ht="15">
      <c r="A210" s="29">
        <v>1203</v>
      </c>
      <c r="B210" s="26" t="s">
        <v>415</v>
      </c>
      <c r="C210" s="27">
        <v>1.35</v>
      </c>
      <c r="D210" s="28">
        <f t="shared" si="5"/>
        <v>1.62</v>
      </c>
      <c r="E210" s="28">
        <f t="shared" si="6"/>
        <v>1.8225</v>
      </c>
      <c r="F210" s="28">
        <f t="shared" si="7"/>
        <v>2.0114999999999998</v>
      </c>
      <c r="G210" s="28">
        <f t="shared" si="8"/>
        <v>2.1924000000000001</v>
      </c>
      <c r="H210" s="28">
        <f t="shared" si="9"/>
        <v>2.1924000000000001</v>
      </c>
    </row>
    <row r="211" spans="1:8" customFormat="1" ht="34.5" customHeight="1">
      <c r="A211" s="29"/>
      <c r="B211" s="26" t="s">
        <v>279</v>
      </c>
      <c r="C211" s="27"/>
      <c r="D211" s="28"/>
      <c r="E211" s="28"/>
      <c r="F211" s="28"/>
      <c r="G211" s="28"/>
      <c r="H211" s="28"/>
    </row>
    <row r="212" spans="1:8" customFormat="1" ht="15">
      <c r="A212" s="29">
        <v>1204</v>
      </c>
      <c r="B212" s="26" t="s">
        <v>60</v>
      </c>
      <c r="C212" s="27">
        <v>2.85</v>
      </c>
      <c r="D212" s="28">
        <f t="shared" si="5"/>
        <v>3.42</v>
      </c>
      <c r="E212" s="28">
        <f t="shared" si="6"/>
        <v>3.8475000000000001</v>
      </c>
      <c r="F212" s="28">
        <f t="shared" si="7"/>
        <v>4.2465000000000002</v>
      </c>
      <c r="G212" s="28">
        <f t="shared" si="8"/>
        <v>4.6284000000000001</v>
      </c>
      <c r="H212" s="28">
        <f t="shared" si="9"/>
        <v>4.6284000000000001</v>
      </c>
    </row>
    <row r="213" spans="1:8" customFormat="1" ht="33" customHeight="1">
      <c r="A213" s="29"/>
      <c r="B213" s="26" t="s">
        <v>280</v>
      </c>
      <c r="C213" s="27"/>
      <c r="D213" s="28"/>
      <c r="E213" s="28"/>
      <c r="F213" s="28"/>
      <c r="G213" s="28"/>
      <c r="H213" s="28"/>
    </row>
    <row r="214" spans="1:8" customFormat="1" ht="21.75" customHeight="1">
      <c r="A214" s="45">
        <v>2318</v>
      </c>
      <c r="B214" s="48" t="s">
        <v>395</v>
      </c>
      <c r="C214" s="46">
        <v>8.9499999999999993</v>
      </c>
      <c r="D214" s="28">
        <v>8.9499999999999993</v>
      </c>
      <c r="E214" s="28">
        <v>8.9499999999999993</v>
      </c>
      <c r="F214" s="28">
        <v>8.9499999999999993</v>
      </c>
      <c r="G214" s="28">
        <v>8.9499999999999993</v>
      </c>
      <c r="H214" s="28">
        <v>8.9499999999999993</v>
      </c>
    </row>
    <row r="215" spans="1:8" customFormat="1" ht="36.75" customHeight="1">
      <c r="A215" s="29"/>
      <c r="B215" s="26" t="s">
        <v>396</v>
      </c>
      <c r="C215" s="27"/>
      <c r="D215" s="28"/>
      <c r="E215" s="28"/>
      <c r="F215" s="28"/>
      <c r="G215" s="28"/>
      <c r="H215" s="28"/>
    </row>
    <row r="216" spans="1:8" customFormat="1" ht="15">
      <c r="A216" s="29">
        <v>1205</v>
      </c>
      <c r="B216" s="26" t="s">
        <v>59</v>
      </c>
      <c r="C216" s="27">
        <v>4.2</v>
      </c>
      <c r="D216" s="28">
        <f t="shared" si="5"/>
        <v>5.04</v>
      </c>
      <c r="E216" s="28">
        <f t="shared" si="6"/>
        <v>5.67</v>
      </c>
      <c r="F216" s="28">
        <f t="shared" si="7"/>
        <v>6.258</v>
      </c>
      <c r="G216" s="28">
        <f t="shared" si="8"/>
        <v>6.8208000000000002</v>
      </c>
      <c r="H216" s="28">
        <f t="shared" si="9"/>
        <v>6.8208000000000002</v>
      </c>
    </row>
    <row r="217" spans="1:8" customFormat="1" ht="33" customHeight="1">
      <c r="A217" s="29"/>
      <c r="B217" s="26" t="s">
        <v>281</v>
      </c>
      <c r="C217" s="27"/>
      <c r="D217" s="28"/>
      <c r="E217" s="28"/>
      <c r="F217" s="28"/>
      <c r="G217" s="28"/>
      <c r="H217" s="28"/>
    </row>
    <row r="218" spans="1:8" customFormat="1" ht="15">
      <c r="A218" s="29">
        <v>1206</v>
      </c>
      <c r="B218" s="26" t="s">
        <v>58</v>
      </c>
      <c r="C218" s="27">
        <v>1.9</v>
      </c>
      <c r="D218" s="28">
        <f t="shared" si="5"/>
        <v>2.2799999999999998</v>
      </c>
      <c r="E218" s="28">
        <f t="shared" si="6"/>
        <v>2.5649999999999999</v>
      </c>
      <c r="F218" s="28">
        <f t="shared" si="7"/>
        <v>2.831</v>
      </c>
      <c r="G218" s="28">
        <f t="shared" si="8"/>
        <v>3.0855999999999999</v>
      </c>
      <c r="H218" s="28">
        <f t="shared" si="9"/>
        <v>3.0855999999999999</v>
      </c>
    </row>
    <row r="219" spans="1:8" customFormat="1" ht="32.25" customHeight="1">
      <c r="A219" s="29"/>
      <c r="B219" s="26" t="s">
        <v>282</v>
      </c>
      <c r="C219" s="27"/>
      <c r="D219" s="28"/>
      <c r="E219" s="28"/>
      <c r="F219" s="28"/>
      <c r="G219" s="28"/>
      <c r="H219" s="28"/>
    </row>
    <row r="220" spans="1:8" customFormat="1" ht="15">
      <c r="A220" s="29">
        <v>1301</v>
      </c>
      <c r="B220" s="26" t="s">
        <v>57</v>
      </c>
      <c r="C220" s="27">
        <v>3.45</v>
      </c>
      <c r="D220" s="28">
        <f t="shared" si="5"/>
        <v>4.1400000000000006</v>
      </c>
      <c r="E220" s="28">
        <f t="shared" si="6"/>
        <v>4.6575000000000006</v>
      </c>
      <c r="F220" s="28">
        <f t="shared" si="7"/>
        <v>5.1405000000000003</v>
      </c>
      <c r="G220" s="28">
        <f t="shared" si="8"/>
        <v>5.6028000000000002</v>
      </c>
      <c r="H220" s="28">
        <f t="shared" si="9"/>
        <v>5.6028000000000002</v>
      </c>
    </row>
    <row r="221" spans="1:8" customFormat="1" ht="65.25" customHeight="1">
      <c r="A221" s="29"/>
      <c r="B221" s="26" t="s">
        <v>416</v>
      </c>
      <c r="C221" s="27"/>
      <c r="D221" s="28"/>
      <c r="E221" s="28"/>
      <c r="F221" s="28"/>
      <c r="G221" s="28"/>
      <c r="H221" s="28"/>
    </row>
    <row r="222" spans="1:8" customFormat="1" ht="15">
      <c r="A222" s="29">
        <v>1302</v>
      </c>
      <c r="B222" s="26" t="s">
        <v>56</v>
      </c>
      <c r="C222" s="27">
        <v>2.5</v>
      </c>
      <c r="D222" s="28">
        <f t="shared" si="5"/>
        <v>3</v>
      </c>
      <c r="E222" s="28">
        <f t="shared" si="6"/>
        <v>3.375</v>
      </c>
      <c r="F222" s="28">
        <f t="shared" si="7"/>
        <v>3.7250000000000001</v>
      </c>
      <c r="G222" s="28">
        <f t="shared" si="8"/>
        <v>4.0600000000000005</v>
      </c>
      <c r="H222" s="28">
        <f t="shared" si="9"/>
        <v>4.0600000000000005</v>
      </c>
    </row>
    <row r="223" spans="1:8" customFormat="1" ht="35.25" customHeight="1">
      <c r="A223" s="29"/>
      <c r="B223" s="26" t="s">
        <v>283</v>
      </c>
      <c r="C223" s="27"/>
      <c r="D223" s="28"/>
      <c r="E223" s="28"/>
      <c r="F223" s="28"/>
      <c r="G223" s="28"/>
      <c r="H223" s="28"/>
    </row>
    <row r="224" spans="1:8" customFormat="1" ht="15">
      <c r="A224" s="29">
        <v>1303</v>
      </c>
      <c r="B224" s="26" t="s">
        <v>55</v>
      </c>
      <c r="C224" s="27">
        <v>1.5</v>
      </c>
      <c r="D224" s="28">
        <f t="shared" si="5"/>
        <v>1.8</v>
      </c>
      <c r="E224" s="28">
        <f t="shared" si="6"/>
        <v>2.0249999999999999</v>
      </c>
      <c r="F224" s="28">
        <f t="shared" si="7"/>
        <v>2.2349999999999999</v>
      </c>
      <c r="G224" s="28">
        <f t="shared" si="8"/>
        <v>2.4359999999999999</v>
      </c>
      <c r="H224" s="28">
        <f t="shared" si="9"/>
        <v>2.4359999999999999</v>
      </c>
    </row>
    <row r="225" spans="1:8" customFormat="1" ht="33.75" customHeight="1">
      <c r="A225" s="29"/>
      <c r="B225" s="26" t="s">
        <v>284</v>
      </c>
      <c r="C225" s="27"/>
      <c r="D225" s="28"/>
      <c r="E225" s="28"/>
      <c r="F225" s="28"/>
      <c r="G225" s="28"/>
      <c r="H225" s="28"/>
    </row>
    <row r="226" spans="1:8" customFormat="1" ht="15">
      <c r="A226" s="29">
        <v>1304</v>
      </c>
      <c r="B226" s="26" t="s">
        <v>54</v>
      </c>
      <c r="C226" s="27">
        <v>3.45</v>
      </c>
      <c r="D226" s="28">
        <f t="shared" si="5"/>
        <v>4.1400000000000006</v>
      </c>
      <c r="E226" s="28">
        <f t="shared" si="6"/>
        <v>4.6575000000000006</v>
      </c>
      <c r="F226" s="28">
        <f t="shared" si="7"/>
        <v>5.1405000000000003</v>
      </c>
      <c r="G226" s="28">
        <f t="shared" si="8"/>
        <v>5.6028000000000002</v>
      </c>
      <c r="H226" s="28">
        <f t="shared" si="9"/>
        <v>5.6028000000000002</v>
      </c>
    </row>
    <row r="227" spans="1:8" customFormat="1" ht="66.75" customHeight="1">
      <c r="A227" s="29"/>
      <c r="B227" s="26" t="s">
        <v>285</v>
      </c>
      <c r="C227" s="27"/>
      <c r="D227" s="28"/>
      <c r="E227" s="28"/>
      <c r="F227" s="28"/>
      <c r="G227" s="28"/>
      <c r="H227" s="28"/>
    </row>
    <row r="228" spans="1:8" customFormat="1" ht="15">
      <c r="A228" s="29">
        <v>1305</v>
      </c>
      <c r="B228" s="26" t="s">
        <v>286</v>
      </c>
      <c r="C228" s="27">
        <v>3.1</v>
      </c>
      <c r="D228" s="28">
        <f t="shared" si="5"/>
        <v>3.72</v>
      </c>
      <c r="E228" s="28">
        <f t="shared" si="6"/>
        <v>4.1850000000000005</v>
      </c>
      <c r="F228" s="28">
        <f t="shared" si="7"/>
        <v>4.6189999999999998</v>
      </c>
      <c r="G228" s="28">
        <f t="shared" si="8"/>
        <v>5.0343999999999998</v>
      </c>
      <c r="H228" s="28">
        <f t="shared" si="9"/>
        <v>5.0343999999999998</v>
      </c>
    </row>
    <row r="229" spans="1:8" customFormat="1" ht="51" customHeight="1">
      <c r="A229" s="29"/>
      <c r="B229" s="26" t="s">
        <v>287</v>
      </c>
      <c r="C229" s="27"/>
      <c r="D229" s="28"/>
      <c r="E229" s="28"/>
      <c r="F229" s="28"/>
      <c r="G229" s="28"/>
      <c r="H229" s="28"/>
    </row>
    <row r="230" spans="1:8" customFormat="1" ht="15">
      <c r="A230" s="29">
        <v>1306</v>
      </c>
      <c r="B230" s="26" t="s">
        <v>53</v>
      </c>
      <c r="C230" s="27">
        <v>2.5</v>
      </c>
      <c r="D230" s="28">
        <f t="shared" si="5"/>
        <v>3</v>
      </c>
      <c r="E230" s="28">
        <f t="shared" si="6"/>
        <v>3.375</v>
      </c>
      <c r="F230" s="28">
        <f t="shared" si="7"/>
        <v>3.7250000000000001</v>
      </c>
      <c r="G230" s="28">
        <f t="shared" si="8"/>
        <v>4.0600000000000005</v>
      </c>
      <c r="H230" s="28">
        <f t="shared" si="9"/>
        <v>4.0600000000000005</v>
      </c>
    </row>
    <row r="231" spans="1:8" customFormat="1" ht="50.25" customHeight="1">
      <c r="A231" s="29"/>
      <c r="B231" s="26" t="s">
        <v>288</v>
      </c>
      <c r="C231" s="27"/>
      <c r="D231" s="28"/>
      <c r="E231" s="28"/>
      <c r="F231" s="28"/>
      <c r="G231" s="28"/>
      <c r="H231" s="28"/>
    </row>
    <row r="232" spans="1:8" customFormat="1" ht="15">
      <c r="A232" s="29">
        <v>1307</v>
      </c>
      <c r="B232" s="26" t="s">
        <v>52</v>
      </c>
      <c r="C232" s="27">
        <v>1.7</v>
      </c>
      <c r="D232" s="28">
        <f t="shared" si="5"/>
        <v>2.04</v>
      </c>
      <c r="E232" s="28">
        <f t="shared" si="6"/>
        <v>2.2949999999999999</v>
      </c>
      <c r="F232" s="28">
        <f t="shared" si="7"/>
        <v>2.5329999999999999</v>
      </c>
      <c r="G232" s="28">
        <f t="shared" si="8"/>
        <v>2.7607999999999997</v>
      </c>
      <c r="H232" s="28">
        <f t="shared" si="9"/>
        <v>2.7607999999999997</v>
      </c>
    </row>
    <row r="233" spans="1:8" customFormat="1" ht="33.75" customHeight="1">
      <c r="A233" s="29"/>
      <c r="B233" s="26" t="s">
        <v>351</v>
      </c>
      <c r="C233" s="27"/>
      <c r="D233" s="28"/>
      <c r="E233" s="28"/>
      <c r="F233" s="28"/>
      <c r="G233" s="28"/>
      <c r="H233" s="28"/>
    </row>
    <row r="234" spans="1:8" customFormat="1" ht="15">
      <c r="A234" s="38">
        <v>2319</v>
      </c>
      <c r="B234" s="39" t="s">
        <v>373</v>
      </c>
      <c r="C234" s="37">
        <v>2.02</v>
      </c>
      <c r="D234" s="28">
        <v>2.02</v>
      </c>
      <c r="E234" s="28">
        <v>2.02</v>
      </c>
      <c r="F234" s="28">
        <v>2.02</v>
      </c>
      <c r="G234" s="28">
        <v>2.02</v>
      </c>
      <c r="H234" s="28">
        <v>2.02</v>
      </c>
    </row>
    <row r="235" spans="1:8" customFormat="1" ht="36.75" customHeight="1">
      <c r="A235" s="29"/>
      <c r="B235" s="26" t="s">
        <v>374</v>
      </c>
      <c r="C235" s="27"/>
      <c r="D235" s="28"/>
      <c r="E235" s="28"/>
      <c r="F235" s="28"/>
      <c r="G235" s="28"/>
      <c r="H235" s="28"/>
    </row>
    <row r="236" spans="1:8" customFormat="1" ht="15">
      <c r="A236" s="29">
        <v>1308</v>
      </c>
      <c r="B236" s="26" t="s">
        <v>51</v>
      </c>
      <c r="C236" s="27">
        <v>5.0999999999999996</v>
      </c>
      <c r="D236" s="28">
        <f t="shared" si="5"/>
        <v>6.1199999999999992</v>
      </c>
      <c r="E236" s="28">
        <f t="shared" si="6"/>
        <v>6.8849999999999998</v>
      </c>
      <c r="F236" s="28">
        <f t="shared" si="7"/>
        <v>7.5989999999999993</v>
      </c>
      <c r="G236" s="28">
        <f t="shared" si="8"/>
        <v>8.2823999999999991</v>
      </c>
      <c r="H236" s="28">
        <f t="shared" si="9"/>
        <v>8.2823999999999991</v>
      </c>
    </row>
    <row r="237" spans="1:8" customFormat="1" ht="48" customHeight="1">
      <c r="A237" s="29"/>
      <c r="B237" s="26" t="s">
        <v>289</v>
      </c>
      <c r="C237" s="27"/>
      <c r="D237" s="28"/>
      <c r="E237" s="28"/>
      <c r="F237" s="28"/>
      <c r="G237" s="28"/>
      <c r="H237" s="28"/>
    </row>
    <row r="238" spans="1:8" customFormat="1" ht="15">
      <c r="A238" s="29">
        <v>1309</v>
      </c>
      <c r="B238" s="26" t="s">
        <v>50</v>
      </c>
      <c r="C238" s="27">
        <v>4.45</v>
      </c>
      <c r="D238" s="28">
        <f t="shared" si="5"/>
        <v>5.34</v>
      </c>
      <c r="E238" s="28">
        <f t="shared" si="6"/>
        <v>6.0075000000000003</v>
      </c>
      <c r="F238" s="28">
        <f t="shared" si="7"/>
        <v>6.6304999999999996</v>
      </c>
      <c r="G238" s="28">
        <f t="shared" si="8"/>
        <v>7.2268000000000008</v>
      </c>
      <c r="H238" s="28">
        <f t="shared" si="9"/>
        <v>7.2268000000000008</v>
      </c>
    </row>
    <row r="239" spans="1:8" customFormat="1" ht="34.5" customHeight="1">
      <c r="A239" s="29"/>
      <c r="B239" s="26" t="s">
        <v>290</v>
      </c>
      <c r="C239" s="27"/>
      <c r="D239" s="28"/>
      <c r="E239" s="28"/>
      <c r="F239" s="28"/>
      <c r="G239" s="28"/>
      <c r="H239" s="28"/>
    </row>
    <row r="240" spans="1:8" customFormat="1" ht="17.25" customHeight="1">
      <c r="A240" s="45">
        <v>2320</v>
      </c>
      <c r="B240" s="48" t="s">
        <v>397</v>
      </c>
      <c r="C240" s="46">
        <v>0.97</v>
      </c>
      <c r="D240" s="28">
        <v>0.97</v>
      </c>
      <c r="E240" s="28">
        <v>0.97</v>
      </c>
      <c r="F240" s="28">
        <v>0.97</v>
      </c>
      <c r="G240" s="28">
        <v>0.97</v>
      </c>
      <c r="H240" s="28">
        <v>0.97</v>
      </c>
    </row>
    <row r="241" spans="1:8" customFormat="1" ht="34.5" customHeight="1">
      <c r="A241" s="29"/>
      <c r="B241" s="26" t="s">
        <v>398</v>
      </c>
      <c r="C241" s="27"/>
      <c r="D241" s="28"/>
      <c r="E241" s="28"/>
      <c r="F241" s="28"/>
      <c r="G241" s="28"/>
      <c r="H241" s="28"/>
    </row>
    <row r="242" spans="1:8" customFormat="1" ht="15">
      <c r="A242" s="29">
        <v>1501</v>
      </c>
      <c r="B242" s="26" t="s">
        <v>49</v>
      </c>
      <c r="C242" s="27">
        <v>1.9</v>
      </c>
      <c r="D242" s="28">
        <f t="shared" si="5"/>
        <v>2.2799999999999998</v>
      </c>
      <c r="E242" s="28">
        <f t="shared" si="6"/>
        <v>2.5649999999999999</v>
      </c>
      <c r="F242" s="28">
        <f t="shared" si="7"/>
        <v>2.831</v>
      </c>
      <c r="G242" s="28">
        <f t="shared" si="8"/>
        <v>3.0855999999999999</v>
      </c>
      <c r="H242" s="28">
        <f t="shared" si="9"/>
        <v>3.0855999999999999</v>
      </c>
    </row>
    <row r="243" spans="1:8" customFormat="1" ht="48.75" customHeight="1">
      <c r="A243" s="29"/>
      <c r="B243" s="26" t="s">
        <v>291</v>
      </c>
      <c r="C243" s="27"/>
      <c r="D243" s="28"/>
      <c r="E243" s="28"/>
      <c r="F243" s="28"/>
      <c r="G243" s="28"/>
      <c r="H243" s="28"/>
    </row>
    <row r="244" spans="1:8" customFormat="1" ht="15">
      <c r="A244" s="29">
        <v>1502</v>
      </c>
      <c r="B244" s="26" t="s">
        <v>48</v>
      </c>
      <c r="C244" s="27">
        <v>3.4</v>
      </c>
      <c r="D244" s="28">
        <f t="shared" si="5"/>
        <v>4.08</v>
      </c>
      <c r="E244" s="28">
        <f t="shared" si="6"/>
        <v>4.59</v>
      </c>
      <c r="F244" s="28">
        <f t="shared" si="7"/>
        <v>5.0659999999999998</v>
      </c>
      <c r="G244" s="28">
        <f t="shared" si="8"/>
        <v>5.5215999999999994</v>
      </c>
      <c r="H244" s="28">
        <f t="shared" si="9"/>
        <v>5.5215999999999994</v>
      </c>
    </row>
    <row r="245" spans="1:8" customFormat="1" ht="18" customHeight="1">
      <c r="A245" s="29"/>
      <c r="B245" s="26" t="s">
        <v>292</v>
      </c>
      <c r="C245" s="27"/>
      <c r="D245" s="28"/>
      <c r="E245" s="28"/>
      <c r="F245" s="28"/>
      <c r="G245" s="28"/>
      <c r="H245" s="28"/>
    </row>
    <row r="246" spans="1:8" customFormat="1" ht="15">
      <c r="A246" s="29">
        <v>1503</v>
      </c>
      <c r="B246" s="26" t="s">
        <v>47</v>
      </c>
      <c r="C246" s="27">
        <v>9.5</v>
      </c>
      <c r="D246" s="28">
        <f t="shared" si="5"/>
        <v>11.4</v>
      </c>
      <c r="E246" s="28">
        <f t="shared" si="6"/>
        <v>12.824999999999999</v>
      </c>
      <c r="F246" s="28">
        <f t="shared" si="7"/>
        <v>14.155000000000001</v>
      </c>
      <c r="G246" s="28">
        <f t="shared" si="8"/>
        <v>15.428000000000001</v>
      </c>
      <c r="H246" s="28">
        <f t="shared" si="9"/>
        <v>15.428000000000001</v>
      </c>
    </row>
    <row r="247" spans="1:8" customFormat="1" ht="49.5" customHeight="1">
      <c r="A247" s="29"/>
      <c r="B247" s="26" t="s">
        <v>293</v>
      </c>
      <c r="C247" s="27"/>
      <c r="D247" s="28"/>
      <c r="E247" s="28"/>
      <c r="F247" s="28"/>
      <c r="G247" s="28"/>
      <c r="H247" s="28"/>
    </row>
    <row r="248" spans="1:8" customFormat="1" ht="15">
      <c r="A248" s="38">
        <v>2321</v>
      </c>
      <c r="B248" s="39" t="s">
        <v>375</v>
      </c>
      <c r="C248" s="37">
        <v>1.31</v>
      </c>
      <c r="D248" s="28">
        <v>1.31</v>
      </c>
      <c r="E248" s="28">
        <v>1.31</v>
      </c>
      <c r="F248" s="28">
        <v>1.31</v>
      </c>
      <c r="G248" s="28">
        <v>1.31</v>
      </c>
      <c r="H248" s="28">
        <v>1.31</v>
      </c>
    </row>
    <row r="249" spans="1:8" customFormat="1" ht="49.5" customHeight="1">
      <c r="A249" s="29"/>
      <c r="B249" s="26" t="s">
        <v>376</v>
      </c>
      <c r="C249" s="27"/>
      <c r="D249" s="28"/>
      <c r="E249" s="28"/>
      <c r="F249" s="28"/>
      <c r="G249" s="28"/>
      <c r="H249" s="28"/>
    </row>
    <row r="250" spans="1:8" customFormat="1" ht="15">
      <c r="A250" s="29">
        <v>1504</v>
      </c>
      <c r="B250" s="26" t="s">
        <v>46</v>
      </c>
      <c r="C250" s="27">
        <v>5</v>
      </c>
      <c r="D250" s="28">
        <f t="shared" si="5"/>
        <v>6</v>
      </c>
      <c r="E250" s="28">
        <f t="shared" si="6"/>
        <v>6.75</v>
      </c>
      <c r="F250" s="28">
        <f t="shared" si="7"/>
        <v>7.45</v>
      </c>
      <c r="G250" s="28">
        <f t="shared" si="8"/>
        <v>8.120000000000001</v>
      </c>
      <c r="H250" s="28">
        <f t="shared" si="9"/>
        <v>8.120000000000001</v>
      </c>
    </row>
    <row r="251" spans="1:8" customFormat="1" ht="32.25" customHeight="1">
      <c r="A251" s="29"/>
      <c r="B251" s="26" t="s">
        <v>294</v>
      </c>
      <c r="C251" s="27"/>
      <c r="D251" s="28"/>
      <c r="E251" s="28"/>
      <c r="F251" s="28"/>
      <c r="G251" s="28"/>
      <c r="H251" s="28"/>
    </row>
    <row r="252" spans="1:8" customFormat="1" ht="15">
      <c r="A252" s="29">
        <v>1601</v>
      </c>
      <c r="B252" s="26" t="s">
        <v>45</v>
      </c>
      <c r="C252" s="27">
        <v>3.15</v>
      </c>
      <c r="D252" s="28">
        <f t="shared" si="5"/>
        <v>3.78</v>
      </c>
      <c r="E252" s="28">
        <f t="shared" si="6"/>
        <v>4.2524999999999995</v>
      </c>
      <c r="F252" s="28">
        <f t="shared" si="7"/>
        <v>4.6935000000000002</v>
      </c>
      <c r="G252" s="28">
        <f t="shared" si="8"/>
        <v>5.1155999999999997</v>
      </c>
      <c r="H252" s="28">
        <f t="shared" si="9"/>
        <v>5.1155999999999997</v>
      </c>
    </row>
    <row r="253" spans="1:8" customFormat="1" ht="47.25" customHeight="1">
      <c r="A253" s="29"/>
      <c r="B253" s="26" t="s">
        <v>385</v>
      </c>
      <c r="C253" s="27"/>
      <c r="D253" s="28"/>
      <c r="E253" s="28"/>
      <c r="F253" s="28"/>
      <c r="G253" s="28"/>
      <c r="H253" s="28"/>
    </row>
    <row r="254" spans="1:8" customFormat="1" ht="15">
      <c r="A254" s="29">
        <v>1602</v>
      </c>
      <c r="B254" s="26" t="s">
        <v>44</v>
      </c>
      <c r="C254" s="27">
        <v>1.3</v>
      </c>
      <c r="D254" s="28">
        <f t="shared" si="5"/>
        <v>1.56</v>
      </c>
      <c r="E254" s="28">
        <f t="shared" si="6"/>
        <v>1.7549999999999999</v>
      </c>
      <c r="F254" s="28">
        <f t="shared" si="7"/>
        <v>1.9370000000000001</v>
      </c>
      <c r="G254" s="28">
        <f t="shared" si="8"/>
        <v>2.1112000000000002</v>
      </c>
      <c r="H254" s="28">
        <f t="shared" si="9"/>
        <v>2.1112000000000002</v>
      </c>
    </row>
    <row r="255" spans="1:8" customFormat="1" ht="21.75" customHeight="1">
      <c r="A255" s="29"/>
      <c r="B255" s="26" t="s">
        <v>400</v>
      </c>
      <c r="C255" s="27"/>
      <c r="D255" s="28"/>
      <c r="E255" s="28"/>
      <c r="F255" s="28"/>
      <c r="G255" s="28"/>
      <c r="H255" s="28"/>
    </row>
    <row r="256" spans="1:8" customFormat="1" ht="17.25" customHeight="1">
      <c r="A256" s="45">
        <v>2322</v>
      </c>
      <c r="B256" s="48" t="s">
        <v>399</v>
      </c>
      <c r="C256" s="46">
        <v>1.38</v>
      </c>
      <c r="D256" s="28">
        <v>1.38</v>
      </c>
      <c r="E256" s="28">
        <v>1.38</v>
      </c>
      <c r="F256" s="28">
        <v>1.38</v>
      </c>
      <c r="G256" s="28">
        <v>1.38</v>
      </c>
      <c r="H256" s="28">
        <v>1.38</v>
      </c>
    </row>
    <row r="257" spans="1:8" customFormat="1" ht="51" customHeight="1">
      <c r="A257" s="29"/>
      <c r="B257" s="26" t="s">
        <v>401</v>
      </c>
      <c r="C257" s="27"/>
      <c r="D257" s="28"/>
      <c r="E257" s="28"/>
      <c r="F257" s="28"/>
      <c r="G257" s="28"/>
      <c r="H257" s="28"/>
    </row>
    <row r="258" spans="1:8" customFormat="1" ht="15">
      <c r="A258" s="29">
        <v>1603</v>
      </c>
      <c r="B258" s="26" t="s">
        <v>43</v>
      </c>
      <c r="C258" s="27">
        <v>0.65</v>
      </c>
      <c r="D258" s="28">
        <f t="shared" si="5"/>
        <v>0.78</v>
      </c>
      <c r="E258" s="28">
        <f t="shared" si="6"/>
        <v>0.87749999999999995</v>
      </c>
      <c r="F258" s="28">
        <f t="shared" si="7"/>
        <v>0.96850000000000003</v>
      </c>
      <c r="G258" s="28">
        <f t="shared" si="8"/>
        <v>1.0556000000000001</v>
      </c>
      <c r="H258" s="28">
        <f t="shared" si="9"/>
        <v>1.0556000000000001</v>
      </c>
    </row>
    <row r="259" spans="1:8" customFormat="1" ht="34.5" customHeight="1">
      <c r="A259" s="29"/>
      <c r="B259" s="26" t="s">
        <v>295</v>
      </c>
      <c r="C259" s="27"/>
      <c r="D259" s="28"/>
      <c r="E259" s="28"/>
      <c r="F259" s="28"/>
      <c r="G259" s="28"/>
      <c r="H259" s="28"/>
    </row>
    <row r="260" spans="1:8" customFormat="1" ht="15">
      <c r="A260" s="29">
        <v>1604</v>
      </c>
      <c r="B260" s="26" t="s">
        <v>42</v>
      </c>
      <c r="C260" s="27">
        <v>6.7</v>
      </c>
      <c r="D260" s="28">
        <f t="shared" si="5"/>
        <v>8.0400000000000009</v>
      </c>
      <c r="E260" s="28">
        <f t="shared" si="6"/>
        <v>9.0449999999999999</v>
      </c>
      <c r="F260" s="28">
        <f t="shared" si="7"/>
        <v>9.9830000000000005</v>
      </c>
      <c r="G260" s="28">
        <f t="shared" si="8"/>
        <v>10.880800000000001</v>
      </c>
      <c r="H260" s="28">
        <f t="shared" si="9"/>
        <v>10.880800000000001</v>
      </c>
    </row>
    <row r="261" spans="1:8" customFormat="1" ht="33.75" customHeight="1">
      <c r="A261" s="29"/>
      <c r="B261" s="26" t="s">
        <v>296</v>
      </c>
      <c r="C261" s="27"/>
      <c r="D261" s="28"/>
      <c r="E261" s="28"/>
      <c r="F261" s="28"/>
      <c r="G261" s="28"/>
      <c r="H261" s="28"/>
    </row>
    <row r="262" spans="1:8" customFormat="1" ht="15">
      <c r="A262" s="29">
        <v>1605</v>
      </c>
      <c r="B262" s="26" t="s">
        <v>41</v>
      </c>
      <c r="C262" s="27">
        <v>2.5499999999999998</v>
      </c>
      <c r="D262" s="28">
        <f t="shared" si="5"/>
        <v>3.0599999999999996</v>
      </c>
      <c r="E262" s="28">
        <f t="shared" si="6"/>
        <v>3.4424999999999999</v>
      </c>
      <c r="F262" s="28">
        <f t="shared" si="7"/>
        <v>3.7994999999999997</v>
      </c>
      <c r="G262" s="28">
        <f t="shared" si="8"/>
        <v>4.1411999999999995</v>
      </c>
      <c r="H262" s="28">
        <f t="shared" si="9"/>
        <v>4.1411999999999995</v>
      </c>
    </row>
    <row r="263" spans="1:8" customFormat="1" ht="34.5" customHeight="1">
      <c r="A263" s="29"/>
      <c r="B263" s="26" t="s">
        <v>297</v>
      </c>
      <c r="C263" s="27"/>
      <c r="D263" s="28"/>
      <c r="E263" s="28"/>
      <c r="F263" s="28"/>
      <c r="G263" s="28"/>
      <c r="H263" s="28"/>
    </row>
    <row r="264" spans="1:8" customFormat="1" ht="15">
      <c r="A264" s="29">
        <v>1606</v>
      </c>
      <c r="B264" s="26" t="s">
        <v>40</v>
      </c>
      <c r="C264" s="27">
        <v>3.35</v>
      </c>
      <c r="D264" s="28">
        <f t="shared" si="5"/>
        <v>4.0200000000000005</v>
      </c>
      <c r="E264" s="28">
        <f t="shared" si="6"/>
        <v>4.5225</v>
      </c>
      <c r="F264" s="28">
        <f t="shared" si="7"/>
        <v>4.9915000000000003</v>
      </c>
      <c r="G264" s="28">
        <f t="shared" si="8"/>
        <v>5.4404000000000003</v>
      </c>
      <c r="H264" s="28">
        <f t="shared" si="9"/>
        <v>5.4404000000000003</v>
      </c>
    </row>
    <row r="265" spans="1:8" customFormat="1" ht="64.5" customHeight="1">
      <c r="A265" s="29"/>
      <c r="B265" s="26" t="s">
        <v>298</v>
      </c>
      <c r="C265" s="27"/>
      <c r="D265" s="28"/>
      <c r="E265" s="28"/>
      <c r="F265" s="28"/>
      <c r="G265" s="28"/>
      <c r="H265" s="28"/>
    </row>
    <row r="266" spans="1:8" customFormat="1" ht="15">
      <c r="A266" s="29">
        <v>1607</v>
      </c>
      <c r="B266" s="26" t="s">
        <v>39</v>
      </c>
      <c r="C266" s="27">
        <v>1</v>
      </c>
      <c r="D266" s="28">
        <f t="shared" si="5"/>
        <v>1.2</v>
      </c>
      <c r="E266" s="28">
        <f t="shared" si="6"/>
        <v>1.35</v>
      </c>
      <c r="F266" s="28">
        <f t="shared" si="7"/>
        <v>1.49</v>
      </c>
      <c r="G266" s="28">
        <f t="shared" si="8"/>
        <v>1.6240000000000001</v>
      </c>
      <c r="H266" s="28">
        <f t="shared" si="9"/>
        <v>1.6240000000000001</v>
      </c>
    </row>
    <row r="267" spans="1:8" customFormat="1" ht="65.25" customHeight="1">
      <c r="A267" s="29"/>
      <c r="B267" s="26" t="s">
        <v>352</v>
      </c>
      <c r="C267" s="27"/>
      <c r="D267" s="28"/>
      <c r="E267" s="28"/>
      <c r="F267" s="28"/>
      <c r="G267" s="28"/>
      <c r="H267" s="28"/>
    </row>
    <row r="268" spans="1:8" customFormat="1" ht="15" customHeight="1">
      <c r="A268" s="29">
        <v>1608</v>
      </c>
      <c r="B268" s="26" t="s">
        <v>38</v>
      </c>
      <c r="C268" s="27">
        <v>2.7</v>
      </c>
      <c r="D268" s="28">
        <f t="shared" si="5"/>
        <v>3.24</v>
      </c>
      <c r="E268" s="28">
        <f t="shared" si="6"/>
        <v>3.645</v>
      </c>
      <c r="F268" s="28">
        <f t="shared" si="7"/>
        <v>4.0229999999999997</v>
      </c>
      <c r="G268" s="28">
        <f t="shared" si="8"/>
        <v>4.3848000000000003</v>
      </c>
      <c r="H268" s="28">
        <f t="shared" si="9"/>
        <v>4.3848000000000003</v>
      </c>
    </row>
    <row r="269" spans="1:8" customFormat="1" ht="35.25" customHeight="1">
      <c r="A269" s="29"/>
      <c r="B269" s="26" t="s">
        <v>299</v>
      </c>
      <c r="C269" s="27"/>
      <c r="D269" s="28"/>
      <c r="E269" s="28"/>
      <c r="F269" s="28"/>
      <c r="G269" s="28"/>
      <c r="H269" s="28"/>
    </row>
    <row r="270" spans="1:8" customFormat="1" ht="15">
      <c r="A270" s="29">
        <v>1609</v>
      </c>
      <c r="B270" s="26" t="s">
        <v>37</v>
      </c>
      <c r="C270" s="27">
        <v>3.35</v>
      </c>
      <c r="D270" s="28">
        <f t="shared" si="5"/>
        <v>4.0200000000000005</v>
      </c>
      <c r="E270" s="28">
        <f t="shared" si="6"/>
        <v>4.5225</v>
      </c>
      <c r="F270" s="28">
        <f t="shared" si="7"/>
        <v>4.9915000000000003</v>
      </c>
      <c r="G270" s="28">
        <f t="shared" si="8"/>
        <v>5.4404000000000003</v>
      </c>
      <c r="H270" s="28">
        <f t="shared" si="9"/>
        <v>5.4404000000000003</v>
      </c>
    </row>
    <row r="271" spans="1:8" customFormat="1" ht="51.75" customHeight="1">
      <c r="A271" s="29"/>
      <c r="B271" s="26" t="s">
        <v>300</v>
      </c>
      <c r="C271" s="27"/>
      <c r="D271" s="28"/>
      <c r="E271" s="28"/>
      <c r="F271" s="28"/>
      <c r="G271" s="28"/>
      <c r="H271" s="28"/>
    </row>
    <row r="272" spans="1:8" customFormat="1" ht="15">
      <c r="A272" s="29">
        <v>1610</v>
      </c>
      <c r="B272" s="26" t="s">
        <v>440</v>
      </c>
      <c r="C272" s="27">
        <v>0.5</v>
      </c>
      <c r="D272" s="28">
        <f t="shared" si="5"/>
        <v>0.6</v>
      </c>
      <c r="E272" s="28">
        <f t="shared" si="6"/>
        <v>0.67500000000000004</v>
      </c>
      <c r="F272" s="28">
        <f t="shared" si="7"/>
        <v>0.745</v>
      </c>
      <c r="G272" s="28">
        <f t="shared" si="8"/>
        <v>0.81200000000000006</v>
      </c>
      <c r="H272" s="28">
        <f t="shared" si="9"/>
        <v>0.81200000000000006</v>
      </c>
    </row>
    <row r="273" spans="1:8" customFormat="1" ht="97.5" customHeight="1">
      <c r="A273" s="29"/>
      <c r="B273" s="26" t="s">
        <v>301</v>
      </c>
      <c r="C273" s="27"/>
      <c r="D273" s="28"/>
      <c r="E273" s="28"/>
      <c r="F273" s="28"/>
      <c r="G273" s="28"/>
      <c r="H273" s="28"/>
    </row>
    <row r="274" spans="1:8" customFormat="1" ht="15">
      <c r="A274" s="29">
        <v>1611</v>
      </c>
      <c r="B274" s="26" t="s">
        <v>441</v>
      </c>
      <c r="C274" s="27">
        <v>3.75</v>
      </c>
      <c r="D274" s="28">
        <f t="shared" si="5"/>
        <v>4.5</v>
      </c>
      <c r="E274" s="28">
        <f t="shared" si="6"/>
        <v>5.0625</v>
      </c>
      <c r="F274" s="28">
        <f t="shared" si="7"/>
        <v>5.5875000000000004</v>
      </c>
      <c r="G274" s="28">
        <f t="shared" si="8"/>
        <v>6.09</v>
      </c>
      <c r="H274" s="28">
        <f t="shared" si="9"/>
        <v>6.09</v>
      </c>
    </row>
    <row r="275" spans="1:8" customFormat="1" ht="36.75" customHeight="1">
      <c r="A275" s="29"/>
      <c r="B275" s="26" t="s">
        <v>302</v>
      </c>
      <c r="C275" s="27"/>
      <c r="D275" s="28"/>
      <c r="E275" s="28"/>
      <c r="F275" s="28"/>
      <c r="G275" s="28"/>
      <c r="H275" s="28"/>
    </row>
    <row r="276" spans="1:8" customFormat="1" ht="15">
      <c r="A276" s="29">
        <v>1612</v>
      </c>
      <c r="B276" s="26" t="s">
        <v>442</v>
      </c>
      <c r="C276" s="27">
        <v>1.1000000000000001</v>
      </c>
      <c r="D276" s="28">
        <f t="shared" si="5"/>
        <v>1.32</v>
      </c>
      <c r="E276" s="28">
        <f t="shared" si="6"/>
        <v>1.4850000000000001</v>
      </c>
      <c r="F276" s="28">
        <f t="shared" si="7"/>
        <v>1.6390000000000002</v>
      </c>
      <c r="G276" s="28">
        <f t="shared" si="8"/>
        <v>1.7864</v>
      </c>
      <c r="H276" s="28">
        <f t="shared" si="9"/>
        <v>1.7864</v>
      </c>
    </row>
    <row r="277" spans="1:8" customFormat="1" ht="114" customHeight="1">
      <c r="A277" s="29"/>
      <c r="B277" s="26" t="s">
        <v>303</v>
      </c>
      <c r="C277" s="27"/>
      <c r="D277" s="28"/>
      <c r="E277" s="28"/>
      <c r="F277" s="28"/>
      <c r="G277" s="28"/>
      <c r="H277" s="28"/>
    </row>
    <row r="278" spans="1:8" customFormat="1" ht="15">
      <c r="A278" s="29">
        <v>1613</v>
      </c>
      <c r="B278" s="26" t="s">
        <v>443</v>
      </c>
      <c r="C278" s="27">
        <v>3.25</v>
      </c>
      <c r="D278" s="28">
        <f t="shared" si="5"/>
        <v>3.9</v>
      </c>
      <c r="E278" s="28">
        <f t="shared" si="6"/>
        <v>4.3875000000000002</v>
      </c>
      <c r="F278" s="28">
        <f t="shared" si="7"/>
        <v>4.8425000000000002</v>
      </c>
      <c r="G278" s="28">
        <f t="shared" si="8"/>
        <v>5.2780000000000005</v>
      </c>
      <c r="H278" s="28">
        <f t="shared" si="9"/>
        <v>5.2780000000000005</v>
      </c>
    </row>
    <row r="279" spans="1:8" customFormat="1" ht="48.75" customHeight="1">
      <c r="A279" s="29"/>
      <c r="B279" s="26" t="s">
        <v>304</v>
      </c>
      <c r="C279" s="27"/>
      <c r="D279" s="28"/>
      <c r="E279" s="28"/>
      <c r="F279" s="28"/>
      <c r="G279" s="28"/>
      <c r="H279" s="28"/>
    </row>
    <row r="280" spans="1:8" customFormat="1" ht="15">
      <c r="A280" s="29">
        <v>1614</v>
      </c>
      <c r="B280" s="26" t="s">
        <v>444</v>
      </c>
      <c r="C280" s="27">
        <v>2.4</v>
      </c>
      <c r="D280" s="28">
        <f t="shared" si="5"/>
        <v>2.88</v>
      </c>
      <c r="E280" s="28">
        <f t="shared" si="6"/>
        <v>3.2399999999999998</v>
      </c>
      <c r="F280" s="28">
        <f t="shared" si="7"/>
        <v>3.5759999999999996</v>
      </c>
      <c r="G280" s="28">
        <f t="shared" si="8"/>
        <v>3.8975999999999997</v>
      </c>
      <c r="H280" s="28">
        <f t="shared" si="9"/>
        <v>3.8975999999999997</v>
      </c>
    </row>
    <row r="281" spans="1:8" customFormat="1" ht="36" customHeight="1">
      <c r="A281" s="29"/>
      <c r="B281" s="26" t="s">
        <v>305</v>
      </c>
      <c r="C281" s="27"/>
      <c r="D281" s="28"/>
      <c r="E281" s="28"/>
      <c r="F281" s="28"/>
      <c r="G281" s="28"/>
      <c r="H281" s="28"/>
    </row>
    <row r="282" spans="1:8" customFormat="1" ht="15">
      <c r="A282" s="29">
        <v>1615</v>
      </c>
      <c r="B282" s="26" t="s">
        <v>445</v>
      </c>
      <c r="C282" s="27">
        <v>3.8</v>
      </c>
      <c r="D282" s="28">
        <f t="shared" si="5"/>
        <v>4.5599999999999996</v>
      </c>
      <c r="E282" s="28">
        <f t="shared" si="6"/>
        <v>5.13</v>
      </c>
      <c r="F282" s="28">
        <f t="shared" si="7"/>
        <v>5.6619999999999999</v>
      </c>
      <c r="G282" s="28">
        <f t="shared" si="8"/>
        <v>6.1711999999999998</v>
      </c>
      <c r="H282" s="28">
        <f t="shared" si="9"/>
        <v>6.1711999999999998</v>
      </c>
    </row>
    <row r="283" spans="1:8" customFormat="1" ht="49.5" customHeight="1">
      <c r="A283" s="29"/>
      <c r="B283" s="26" t="s">
        <v>306</v>
      </c>
      <c r="C283" s="27"/>
      <c r="D283" s="28"/>
      <c r="E283" s="28"/>
      <c r="F283" s="28"/>
      <c r="G283" s="28"/>
      <c r="H283" s="28"/>
    </row>
    <row r="284" spans="1:8" customFormat="1" ht="15">
      <c r="A284" s="29">
        <v>1701</v>
      </c>
      <c r="B284" s="26" t="s">
        <v>36</v>
      </c>
      <c r="C284" s="27">
        <v>7.4</v>
      </c>
      <c r="D284" s="28">
        <f t="shared" si="5"/>
        <v>8.8800000000000008</v>
      </c>
      <c r="E284" s="28">
        <f t="shared" si="6"/>
        <v>9.99</v>
      </c>
      <c r="F284" s="28">
        <f t="shared" si="7"/>
        <v>11.026</v>
      </c>
      <c r="G284" s="28">
        <f t="shared" si="8"/>
        <v>12.017600000000002</v>
      </c>
      <c r="H284" s="28">
        <f t="shared" si="9"/>
        <v>12.017600000000002</v>
      </c>
    </row>
    <row r="285" spans="1:8" customFormat="1" ht="68.25" customHeight="1">
      <c r="A285" s="29"/>
      <c r="B285" s="26" t="s">
        <v>307</v>
      </c>
      <c r="C285" s="27"/>
      <c r="D285" s="28"/>
      <c r="E285" s="28"/>
      <c r="F285" s="28"/>
      <c r="G285" s="28"/>
      <c r="H285" s="28"/>
    </row>
    <row r="286" spans="1:8" customFormat="1" ht="15">
      <c r="A286" s="29">
        <v>1801</v>
      </c>
      <c r="B286" s="26" t="s">
        <v>35</v>
      </c>
      <c r="C286" s="27">
        <v>1.5</v>
      </c>
      <c r="D286" s="28">
        <f t="shared" si="5"/>
        <v>1.8</v>
      </c>
      <c r="E286" s="28">
        <f t="shared" si="6"/>
        <v>2.0249999999999999</v>
      </c>
      <c r="F286" s="28">
        <f t="shared" si="7"/>
        <v>2.2349999999999999</v>
      </c>
      <c r="G286" s="28">
        <f t="shared" si="8"/>
        <v>2.4359999999999999</v>
      </c>
      <c r="H286" s="28">
        <f t="shared" si="9"/>
        <v>2.4359999999999999</v>
      </c>
    </row>
    <row r="287" spans="1:8" customFormat="1" ht="35.25" customHeight="1">
      <c r="A287" s="29"/>
      <c r="B287" s="26" t="s">
        <v>308</v>
      </c>
      <c r="C287" s="27"/>
      <c r="D287" s="28"/>
      <c r="E287" s="28"/>
      <c r="F287" s="28"/>
      <c r="G287" s="28"/>
      <c r="H287" s="28"/>
    </row>
    <row r="288" spans="1:8" customFormat="1" ht="17.25" customHeight="1">
      <c r="A288" s="45">
        <v>2323</v>
      </c>
      <c r="B288" s="48" t="s">
        <v>410</v>
      </c>
      <c r="C288" s="27" t="s">
        <v>412</v>
      </c>
      <c r="D288" s="28"/>
      <c r="E288" s="28"/>
      <c r="F288" s="28"/>
      <c r="G288" s="28"/>
      <c r="H288" s="28"/>
    </row>
    <row r="289" spans="1:8" customFormat="1" ht="35.25" customHeight="1">
      <c r="A289" s="29"/>
      <c r="B289" s="26" t="s">
        <v>411</v>
      </c>
      <c r="C289" s="27"/>
      <c r="D289" s="28"/>
      <c r="E289" s="28"/>
      <c r="F289" s="28"/>
      <c r="G289" s="28"/>
      <c r="H289" s="28"/>
    </row>
    <row r="290" spans="1:8" customFormat="1" ht="15">
      <c r="A290" s="29">
        <v>1802</v>
      </c>
      <c r="B290" s="26" t="s">
        <v>34</v>
      </c>
      <c r="C290" s="27">
        <v>1.25</v>
      </c>
      <c r="D290" s="28">
        <f t="shared" si="5"/>
        <v>1.5</v>
      </c>
      <c r="E290" s="28">
        <f t="shared" si="6"/>
        <v>1.6875</v>
      </c>
      <c r="F290" s="28">
        <f t="shared" si="7"/>
        <v>1.8625</v>
      </c>
      <c r="G290" s="28">
        <f t="shared" si="8"/>
        <v>2.0300000000000002</v>
      </c>
      <c r="H290" s="28">
        <f t="shared" si="9"/>
        <v>2.0300000000000002</v>
      </c>
    </row>
    <row r="291" spans="1:8" customFormat="1" ht="51" customHeight="1">
      <c r="A291" s="29"/>
      <c r="B291" s="26" t="s">
        <v>309</v>
      </c>
      <c r="C291" s="27"/>
      <c r="D291" s="28"/>
      <c r="E291" s="28"/>
      <c r="F291" s="28"/>
      <c r="G291" s="28"/>
      <c r="H291" s="28"/>
    </row>
    <row r="292" spans="1:8" customFormat="1" ht="15">
      <c r="A292" s="29">
        <v>1803</v>
      </c>
      <c r="B292" s="26" t="s">
        <v>33</v>
      </c>
      <c r="C292" s="27">
        <v>2</v>
      </c>
      <c r="D292" s="28">
        <f t="shared" si="5"/>
        <v>2.4</v>
      </c>
      <c r="E292" s="28">
        <f t="shared" si="6"/>
        <v>2.7</v>
      </c>
      <c r="F292" s="28">
        <f t="shared" si="7"/>
        <v>2.98</v>
      </c>
      <c r="G292" s="28">
        <f t="shared" si="8"/>
        <v>3.2480000000000002</v>
      </c>
      <c r="H292" s="28">
        <f t="shared" si="9"/>
        <v>3.2480000000000002</v>
      </c>
    </row>
    <row r="293" spans="1:8" customFormat="1" ht="21.75" customHeight="1">
      <c r="A293" s="29"/>
      <c r="B293" s="26" t="s">
        <v>310</v>
      </c>
      <c r="C293" s="27"/>
      <c r="D293" s="28"/>
      <c r="E293" s="28"/>
      <c r="F293" s="28"/>
      <c r="G293" s="28"/>
      <c r="H293" s="28"/>
    </row>
    <row r="294" spans="1:8" customFormat="1" ht="15">
      <c r="A294" s="29">
        <v>1804</v>
      </c>
      <c r="B294" s="26" t="s">
        <v>32</v>
      </c>
      <c r="C294" s="27">
        <v>3.35</v>
      </c>
      <c r="D294" s="28">
        <f t="shared" si="5"/>
        <v>4.0200000000000005</v>
      </c>
      <c r="E294" s="28">
        <f t="shared" si="6"/>
        <v>4.5225</v>
      </c>
      <c r="F294" s="28">
        <f t="shared" si="7"/>
        <v>4.9915000000000003</v>
      </c>
      <c r="G294" s="28">
        <f t="shared" si="8"/>
        <v>5.4404000000000003</v>
      </c>
      <c r="H294" s="28">
        <f t="shared" si="9"/>
        <v>5.4404000000000003</v>
      </c>
    </row>
    <row r="295" spans="1:8" customFormat="1" ht="35.25" customHeight="1">
      <c r="A295" s="29"/>
      <c r="B295" s="26" t="s">
        <v>311</v>
      </c>
      <c r="C295" s="27"/>
      <c r="D295" s="28"/>
      <c r="E295" s="28"/>
      <c r="F295" s="28"/>
      <c r="G295" s="28"/>
      <c r="H295" s="28"/>
    </row>
    <row r="296" spans="1:8" customFormat="1" ht="15">
      <c r="A296" s="29">
        <v>1805</v>
      </c>
      <c r="B296" s="26" t="s">
        <v>31</v>
      </c>
      <c r="C296" s="27">
        <v>1.7</v>
      </c>
      <c r="D296" s="28">
        <f t="shared" si="5"/>
        <v>2.04</v>
      </c>
      <c r="E296" s="28">
        <f t="shared" si="6"/>
        <v>2.2949999999999999</v>
      </c>
      <c r="F296" s="28">
        <f t="shared" si="7"/>
        <v>2.5329999999999999</v>
      </c>
      <c r="G296" s="28">
        <f t="shared" si="8"/>
        <v>2.7607999999999997</v>
      </c>
      <c r="H296" s="28">
        <f t="shared" si="9"/>
        <v>2.7607999999999997</v>
      </c>
    </row>
    <row r="297" spans="1:8" customFormat="1" ht="33.75" customHeight="1">
      <c r="A297" s="29"/>
      <c r="B297" s="26" t="s">
        <v>312</v>
      </c>
      <c r="C297" s="27"/>
      <c r="D297" s="28"/>
      <c r="E297" s="28"/>
      <c r="F297" s="28"/>
      <c r="G297" s="28"/>
      <c r="H297" s="28"/>
    </row>
    <row r="298" spans="1:8" customFormat="1" ht="15">
      <c r="A298" s="29">
        <v>1901</v>
      </c>
      <c r="B298" s="26" t="s">
        <v>30</v>
      </c>
      <c r="C298" s="27">
        <v>1.3</v>
      </c>
      <c r="D298" s="28">
        <f t="shared" si="5"/>
        <v>1.56</v>
      </c>
      <c r="E298" s="28">
        <f t="shared" si="6"/>
        <v>1.7549999999999999</v>
      </c>
      <c r="F298" s="28">
        <f t="shared" si="7"/>
        <v>1.9370000000000001</v>
      </c>
      <c r="G298" s="28">
        <f t="shared" si="8"/>
        <v>2.1112000000000002</v>
      </c>
      <c r="H298" s="28">
        <f t="shared" si="9"/>
        <v>2.1112000000000002</v>
      </c>
    </row>
    <row r="299" spans="1:8" customFormat="1" ht="35.25" customHeight="1">
      <c r="A299" s="29"/>
      <c r="B299" s="26" t="s">
        <v>313</v>
      </c>
      <c r="C299" s="27"/>
      <c r="D299" s="28"/>
      <c r="E299" s="28"/>
      <c r="F299" s="28"/>
      <c r="G299" s="28"/>
      <c r="H299" s="28"/>
    </row>
    <row r="300" spans="1:8" customFormat="1" ht="15">
      <c r="A300" s="29">
        <v>1902</v>
      </c>
      <c r="B300" s="26" t="s">
        <v>314</v>
      </c>
      <c r="C300" s="27">
        <v>0.85</v>
      </c>
      <c r="D300" s="28">
        <f t="shared" si="5"/>
        <v>1.02</v>
      </c>
      <c r="E300" s="28">
        <f t="shared" si="6"/>
        <v>1.1475</v>
      </c>
      <c r="F300" s="28">
        <f t="shared" si="7"/>
        <v>1.2665</v>
      </c>
      <c r="G300" s="28">
        <f t="shared" si="8"/>
        <v>1.3803999999999998</v>
      </c>
      <c r="H300" s="28">
        <f t="shared" si="9"/>
        <v>1.3803999999999998</v>
      </c>
    </row>
    <row r="301" spans="1:8" customFormat="1" ht="47.25" customHeight="1">
      <c r="A301" s="29"/>
      <c r="B301" s="26" t="s">
        <v>315</v>
      </c>
      <c r="C301" s="27"/>
      <c r="D301" s="28"/>
      <c r="E301" s="28"/>
      <c r="F301" s="28"/>
      <c r="G301" s="28"/>
      <c r="H301" s="28"/>
    </row>
    <row r="302" spans="1:8" customFormat="1" ht="15">
      <c r="A302" s="29">
        <v>1903</v>
      </c>
      <c r="B302" s="26" t="s">
        <v>29</v>
      </c>
      <c r="C302" s="27">
        <v>4.3499999999999996</v>
      </c>
      <c r="D302" s="28">
        <f t="shared" si="5"/>
        <v>5.22</v>
      </c>
      <c r="E302" s="28">
        <f t="shared" si="6"/>
        <v>5.8724999999999996</v>
      </c>
      <c r="F302" s="28">
        <f t="shared" si="7"/>
        <v>6.4814999999999996</v>
      </c>
      <c r="G302" s="28">
        <f t="shared" si="8"/>
        <v>7.0643999999999991</v>
      </c>
      <c r="H302" s="28">
        <f t="shared" si="9"/>
        <v>7.0643999999999991</v>
      </c>
    </row>
    <row r="303" spans="1:8" customFormat="1" ht="50.25" customHeight="1">
      <c r="A303" s="29"/>
      <c r="B303" s="26" t="s">
        <v>316</v>
      </c>
      <c r="C303" s="27"/>
      <c r="D303" s="28"/>
      <c r="E303" s="28"/>
      <c r="F303" s="28"/>
      <c r="G303" s="28"/>
      <c r="H303" s="28"/>
    </row>
    <row r="304" spans="1:8" customFormat="1" ht="15">
      <c r="A304" s="29">
        <v>1904</v>
      </c>
      <c r="B304" s="26" t="s">
        <v>28</v>
      </c>
      <c r="C304" s="27">
        <v>8.35</v>
      </c>
      <c r="D304" s="28">
        <f t="shared" si="5"/>
        <v>10.02</v>
      </c>
      <c r="E304" s="28">
        <f t="shared" si="6"/>
        <v>11.272499999999999</v>
      </c>
      <c r="F304" s="28">
        <f t="shared" si="7"/>
        <v>12.4415</v>
      </c>
      <c r="G304" s="28">
        <f t="shared" si="8"/>
        <v>13.5604</v>
      </c>
      <c r="H304" s="28">
        <f t="shared" si="9"/>
        <v>13.5604</v>
      </c>
    </row>
    <row r="305" spans="1:8" customFormat="1" ht="67.5" customHeight="1">
      <c r="A305" s="29"/>
      <c r="B305" s="26" t="s">
        <v>317</v>
      </c>
      <c r="C305" s="27"/>
      <c r="D305" s="28"/>
      <c r="E305" s="28"/>
      <c r="F305" s="28"/>
      <c r="G305" s="28"/>
      <c r="H305" s="28"/>
    </row>
    <row r="306" spans="1:8" customFormat="1" ht="15">
      <c r="A306" s="29">
        <v>1905</v>
      </c>
      <c r="B306" s="26" t="s">
        <v>27</v>
      </c>
      <c r="C306" s="27">
        <v>3.8</v>
      </c>
      <c r="D306" s="28">
        <f t="shared" si="5"/>
        <v>4.5599999999999996</v>
      </c>
      <c r="E306" s="28">
        <f t="shared" si="6"/>
        <v>5.13</v>
      </c>
      <c r="F306" s="28">
        <f t="shared" si="7"/>
        <v>5.6619999999999999</v>
      </c>
      <c r="G306" s="28">
        <f t="shared" si="8"/>
        <v>6.1711999999999998</v>
      </c>
      <c r="H306" s="28">
        <f t="shared" si="9"/>
        <v>6.1711999999999998</v>
      </c>
    </row>
    <row r="307" spans="1:8" customFormat="1" ht="66.75" customHeight="1">
      <c r="A307" s="29"/>
      <c r="B307" s="26" t="s">
        <v>318</v>
      </c>
      <c r="C307" s="27"/>
      <c r="D307" s="28"/>
      <c r="E307" s="28"/>
      <c r="F307" s="28"/>
      <c r="G307" s="28"/>
      <c r="H307" s="28"/>
    </row>
    <row r="308" spans="1:8" customFormat="1" ht="15">
      <c r="A308" s="38">
        <v>2324</v>
      </c>
      <c r="B308" s="39" t="s">
        <v>377</v>
      </c>
      <c r="C308" s="37">
        <v>3.74</v>
      </c>
      <c r="D308" s="28">
        <v>3.74</v>
      </c>
      <c r="E308" s="28">
        <v>3.74</v>
      </c>
      <c r="F308" s="28">
        <v>3.74</v>
      </c>
      <c r="G308" s="28">
        <v>3.74</v>
      </c>
      <c r="H308" s="28">
        <v>3.74</v>
      </c>
    </row>
    <row r="309" spans="1:8" customFormat="1" ht="49.5" customHeight="1">
      <c r="A309" s="29"/>
      <c r="B309" s="26" t="s">
        <v>378</v>
      </c>
      <c r="C309" s="27"/>
      <c r="D309" s="28"/>
      <c r="E309" s="28"/>
      <c r="F309" s="28"/>
      <c r="G309" s="28"/>
      <c r="H309" s="28"/>
    </row>
    <row r="310" spans="1:8" customFormat="1" ht="20.25" customHeight="1">
      <c r="A310" s="38">
        <v>2325</v>
      </c>
      <c r="B310" s="39" t="s">
        <v>379</v>
      </c>
      <c r="C310" s="37">
        <v>5.0199999999999996</v>
      </c>
      <c r="D310" s="28">
        <v>5.0199999999999996</v>
      </c>
      <c r="E310" s="28">
        <v>5.0199999999999996</v>
      </c>
      <c r="F310" s="28">
        <v>5.0199999999999996</v>
      </c>
      <c r="G310" s="28">
        <v>5.0199999999999996</v>
      </c>
      <c r="H310" s="28">
        <v>5.0199999999999996</v>
      </c>
    </row>
    <row r="311" spans="1:8" customFormat="1" ht="51" customHeight="1">
      <c r="A311" s="29"/>
      <c r="B311" s="26" t="s">
        <v>380</v>
      </c>
      <c r="C311" s="27"/>
      <c r="D311" s="28"/>
      <c r="E311" s="28"/>
      <c r="F311" s="28"/>
      <c r="G311" s="28"/>
      <c r="H311" s="28"/>
    </row>
    <row r="312" spans="1:8" customFormat="1" ht="15">
      <c r="A312" s="29">
        <v>1906</v>
      </c>
      <c r="B312" s="26" t="s">
        <v>26</v>
      </c>
      <c r="C312" s="27">
        <v>9.65</v>
      </c>
      <c r="D312" s="28">
        <f t="shared" si="5"/>
        <v>11.58</v>
      </c>
      <c r="E312" s="28">
        <f t="shared" si="6"/>
        <v>13.0275</v>
      </c>
      <c r="F312" s="28">
        <f t="shared" si="7"/>
        <v>14.378500000000001</v>
      </c>
      <c r="G312" s="28">
        <f t="shared" si="8"/>
        <v>15.671600000000002</v>
      </c>
      <c r="H312" s="28">
        <f t="shared" si="9"/>
        <v>15.671600000000002</v>
      </c>
    </row>
    <row r="313" spans="1:8" customFormat="1" ht="51" customHeight="1">
      <c r="A313" s="29"/>
      <c r="B313" s="26" t="s">
        <v>319</v>
      </c>
      <c r="C313" s="27"/>
      <c r="D313" s="28"/>
      <c r="E313" s="28"/>
      <c r="F313" s="28"/>
      <c r="G313" s="28"/>
      <c r="H313" s="28"/>
    </row>
    <row r="314" spans="1:8" customFormat="1" ht="15">
      <c r="A314" s="29">
        <v>1907</v>
      </c>
      <c r="B314" s="26" t="s">
        <v>25</v>
      </c>
      <c r="C314" s="27">
        <v>2.5</v>
      </c>
      <c r="D314" s="28">
        <f t="shared" ref="D314:D376" si="10">SUM(C314*20%+C314)</f>
        <v>3</v>
      </c>
      <c r="E314" s="28">
        <f t="shared" ref="E314:E376" si="11">SUM(C314*35%+C314)</f>
        <v>3.375</v>
      </c>
      <c r="F314" s="28">
        <f t="shared" ref="F314:F376" si="12">SUM(C314*49%+C314)</f>
        <v>3.7250000000000001</v>
      </c>
      <c r="G314" s="28">
        <f t="shared" ref="G314:G376" si="13">SUM(C314*62.4%+C314)</f>
        <v>4.0600000000000005</v>
      </c>
      <c r="H314" s="28">
        <f t="shared" ref="H314:H376" si="14">SUM(C314*62.4%+C314)</f>
        <v>4.0600000000000005</v>
      </c>
    </row>
    <row r="315" spans="1:8" customFormat="1" ht="21.75" customHeight="1">
      <c r="A315" s="29"/>
      <c r="B315" s="26" t="s">
        <v>320</v>
      </c>
      <c r="C315" s="27"/>
      <c r="D315" s="28"/>
      <c r="E315" s="28"/>
      <c r="F315" s="28"/>
      <c r="G315" s="28"/>
      <c r="H315" s="28"/>
    </row>
    <row r="316" spans="1:8" customFormat="1" ht="15.75" customHeight="1">
      <c r="A316" s="45">
        <v>2326</v>
      </c>
      <c r="B316" s="48" t="s">
        <v>402</v>
      </c>
      <c r="C316" s="27"/>
      <c r="D316" s="28"/>
      <c r="E316" s="28"/>
      <c r="F316" s="28"/>
      <c r="G316" s="28"/>
      <c r="H316" s="28"/>
    </row>
    <row r="317" spans="1:8" customFormat="1" ht="52.5" customHeight="1">
      <c r="A317" s="29"/>
      <c r="B317" s="26" t="s">
        <v>403</v>
      </c>
      <c r="C317" s="27"/>
      <c r="D317" s="28"/>
      <c r="E317" s="28"/>
      <c r="F317" s="28"/>
      <c r="G317" s="28"/>
      <c r="H317" s="28"/>
    </row>
    <row r="318" spans="1:8" customFormat="1" ht="15">
      <c r="A318" s="29">
        <v>1908</v>
      </c>
      <c r="B318" s="26" t="s">
        <v>24</v>
      </c>
      <c r="C318" s="27">
        <v>3.35</v>
      </c>
      <c r="D318" s="28">
        <f t="shared" si="10"/>
        <v>4.0200000000000005</v>
      </c>
      <c r="E318" s="28">
        <f t="shared" si="11"/>
        <v>4.5225</v>
      </c>
      <c r="F318" s="28">
        <f t="shared" si="12"/>
        <v>4.9915000000000003</v>
      </c>
      <c r="G318" s="28">
        <f t="shared" si="13"/>
        <v>5.4404000000000003</v>
      </c>
      <c r="H318" s="28">
        <f t="shared" si="14"/>
        <v>5.4404000000000003</v>
      </c>
    </row>
    <row r="319" spans="1:8" customFormat="1" ht="52.5" customHeight="1">
      <c r="A319" s="29"/>
      <c r="B319" s="26" t="s">
        <v>417</v>
      </c>
      <c r="C319" s="27"/>
      <c r="D319" s="28"/>
      <c r="E319" s="28"/>
      <c r="F319" s="28"/>
      <c r="G319" s="28"/>
      <c r="H319" s="28"/>
    </row>
    <row r="320" spans="1:8" customFormat="1" ht="15">
      <c r="A320" s="38">
        <v>2327</v>
      </c>
      <c r="B320" s="39" t="s">
        <v>381</v>
      </c>
      <c r="C320" s="37">
        <v>7.35</v>
      </c>
      <c r="D320" s="28">
        <v>7.35</v>
      </c>
      <c r="E320" s="28">
        <v>7.35</v>
      </c>
      <c r="F320" s="28">
        <v>7.35</v>
      </c>
      <c r="G320" s="28">
        <v>7.35</v>
      </c>
      <c r="H320" s="28">
        <v>7.35</v>
      </c>
    </row>
    <row r="321" spans="1:8" customFormat="1" ht="50.25" customHeight="1">
      <c r="A321" s="29"/>
      <c r="B321" s="26" t="s">
        <v>382</v>
      </c>
      <c r="C321" s="27"/>
      <c r="D321" s="28"/>
      <c r="E321" s="28"/>
      <c r="F321" s="28"/>
      <c r="G321" s="28"/>
      <c r="H321" s="28"/>
    </row>
    <row r="322" spans="1:8" customFormat="1" ht="15">
      <c r="A322" s="29">
        <v>1909</v>
      </c>
      <c r="B322" s="26" t="s">
        <v>23</v>
      </c>
      <c r="C322" s="27">
        <v>25</v>
      </c>
      <c r="D322" s="28">
        <f t="shared" si="10"/>
        <v>30</v>
      </c>
      <c r="E322" s="28">
        <f t="shared" si="11"/>
        <v>33.75</v>
      </c>
      <c r="F322" s="28">
        <f t="shared" si="12"/>
        <v>37.25</v>
      </c>
      <c r="G322" s="28">
        <f t="shared" si="13"/>
        <v>40.6</v>
      </c>
      <c r="H322" s="28">
        <f t="shared" si="14"/>
        <v>40.6</v>
      </c>
    </row>
    <row r="323" spans="1:8" customFormat="1" ht="19.5" customHeight="1">
      <c r="A323" s="29"/>
      <c r="B323" s="26" t="s">
        <v>321</v>
      </c>
      <c r="C323" s="27"/>
      <c r="D323" s="28"/>
      <c r="E323" s="28"/>
      <c r="F323" s="28"/>
      <c r="G323" s="28"/>
      <c r="H323" s="28"/>
    </row>
    <row r="324" spans="1:8" customFormat="1" ht="19.5" customHeight="1">
      <c r="A324" s="45">
        <v>2328</v>
      </c>
      <c r="B324" s="48" t="s">
        <v>404</v>
      </c>
      <c r="C324" s="27">
        <v>4.09</v>
      </c>
      <c r="D324" s="28">
        <v>4.09</v>
      </c>
      <c r="E324" s="28">
        <v>4.09</v>
      </c>
      <c r="F324" s="28">
        <v>4.09</v>
      </c>
      <c r="G324" s="28">
        <v>4.09</v>
      </c>
      <c r="H324" s="28">
        <v>4.09</v>
      </c>
    </row>
    <row r="325" spans="1:8" customFormat="1" ht="48.75" customHeight="1">
      <c r="A325" s="29"/>
      <c r="B325" s="26" t="s">
        <v>405</v>
      </c>
      <c r="C325" s="27"/>
      <c r="D325" s="28"/>
      <c r="E325" s="28"/>
      <c r="F325" s="28"/>
      <c r="G325" s="28"/>
      <c r="H325" s="28"/>
    </row>
    <row r="326" spans="1:8" customFormat="1" ht="15">
      <c r="A326" s="29">
        <v>1910</v>
      </c>
      <c r="B326" s="26" t="s">
        <v>22</v>
      </c>
      <c r="C326" s="27">
        <v>1.7</v>
      </c>
      <c r="D326" s="28">
        <f t="shared" si="10"/>
        <v>2.04</v>
      </c>
      <c r="E326" s="28">
        <f t="shared" si="11"/>
        <v>2.2949999999999999</v>
      </c>
      <c r="F326" s="28">
        <f t="shared" si="12"/>
        <v>2.5329999999999999</v>
      </c>
      <c r="G326" s="28">
        <f t="shared" si="13"/>
        <v>2.7607999999999997</v>
      </c>
      <c r="H326" s="28">
        <f t="shared" si="14"/>
        <v>2.7607999999999997</v>
      </c>
    </row>
    <row r="327" spans="1:8" customFormat="1" ht="33" customHeight="1">
      <c r="A327" s="29"/>
      <c r="B327" s="26" t="s">
        <v>422</v>
      </c>
      <c r="C327" s="27"/>
      <c r="D327" s="28"/>
      <c r="E327" s="28"/>
      <c r="F327" s="28"/>
      <c r="G327" s="28"/>
      <c r="H327" s="28"/>
    </row>
    <row r="328" spans="1:8" customFormat="1" ht="15">
      <c r="A328" s="29">
        <v>1911</v>
      </c>
      <c r="B328" s="26" t="s">
        <v>21</v>
      </c>
      <c r="C328" s="27">
        <v>10.9</v>
      </c>
      <c r="D328" s="28">
        <f t="shared" si="10"/>
        <v>13.08</v>
      </c>
      <c r="E328" s="28">
        <f t="shared" si="11"/>
        <v>14.715</v>
      </c>
      <c r="F328" s="28">
        <f t="shared" si="12"/>
        <v>16.241</v>
      </c>
      <c r="G328" s="28">
        <f t="shared" si="13"/>
        <v>17.701599999999999</v>
      </c>
      <c r="H328" s="28">
        <f t="shared" si="14"/>
        <v>17.701599999999999</v>
      </c>
    </row>
    <row r="329" spans="1:8" customFormat="1" ht="175.5" customHeight="1">
      <c r="A329" s="29"/>
      <c r="B329" s="26" t="s">
        <v>322</v>
      </c>
      <c r="C329" s="27"/>
      <c r="D329" s="28"/>
      <c r="E329" s="28"/>
      <c r="F329" s="28"/>
      <c r="G329" s="28"/>
      <c r="H329" s="28"/>
    </row>
    <row r="330" spans="1:8" customFormat="1" ht="15">
      <c r="A330" s="29">
        <v>1912</v>
      </c>
      <c r="B330" s="26" t="s">
        <v>20</v>
      </c>
      <c r="C330" s="27">
        <v>5</v>
      </c>
      <c r="D330" s="28">
        <f t="shared" si="10"/>
        <v>6</v>
      </c>
      <c r="E330" s="28">
        <f t="shared" si="11"/>
        <v>6.75</v>
      </c>
      <c r="F330" s="28">
        <f t="shared" si="12"/>
        <v>7.45</v>
      </c>
      <c r="G330" s="28">
        <f t="shared" si="13"/>
        <v>8.120000000000001</v>
      </c>
      <c r="H330" s="28">
        <f t="shared" si="14"/>
        <v>8.120000000000001</v>
      </c>
    </row>
    <row r="331" spans="1:8" customFormat="1" ht="35.25" customHeight="1">
      <c r="A331" s="29"/>
      <c r="B331" s="26" t="s">
        <v>353</v>
      </c>
      <c r="C331" s="27"/>
      <c r="D331" s="28"/>
      <c r="E331" s="28"/>
      <c r="F331" s="28"/>
      <c r="G331" s="28"/>
      <c r="H331" s="28"/>
    </row>
    <row r="332" spans="1:8" customFormat="1" ht="15">
      <c r="A332" s="29">
        <v>1913</v>
      </c>
      <c r="B332" s="26" t="s">
        <v>19</v>
      </c>
      <c r="C332" s="27">
        <v>1.5</v>
      </c>
      <c r="D332" s="28">
        <f t="shared" si="10"/>
        <v>1.8</v>
      </c>
      <c r="E332" s="28">
        <f t="shared" si="11"/>
        <v>2.0249999999999999</v>
      </c>
      <c r="F332" s="28">
        <f t="shared" si="12"/>
        <v>2.2349999999999999</v>
      </c>
      <c r="G332" s="28">
        <f t="shared" si="13"/>
        <v>2.4359999999999999</v>
      </c>
      <c r="H332" s="28">
        <f t="shared" si="14"/>
        <v>2.4359999999999999</v>
      </c>
    </row>
    <row r="333" spans="1:8" customFormat="1" ht="33.75" customHeight="1">
      <c r="A333" s="29"/>
      <c r="B333" s="26" t="s">
        <v>323</v>
      </c>
      <c r="C333" s="27"/>
      <c r="D333" s="28"/>
      <c r="E333" s="28"/>
      <c r="F333" s="28"/>
      <c r="G333" s="28"/>
      <c r="H333" s="28"/>
    </row>
    <row r="334" spans="1:8" customFormat="1" ht="15">
      <c r="A334" s="29">
        <v>1914</v>
      </c>
      <c r="B334" s="26" t="s">
        <v>18</v>
      </c>
      <c r="C334" s="27">
        <v>1.5</v>
      </c>
      <c r="D334" s="28">
        <f t="shared" si="10"/>
        <v>1.8</v>
      </c>
      <c r="E334" s="28">
        <f t="shared" si="11"/>
        <v>2.0249999999999999</v>
      </c>
      <c r="F334" s="28">
        <f t="shared" si="12"/>
        <v>2.2349999999999999</v>
      </c>
      <c r="G334" s="28">
        <f t="shared" si="13"/>
        <v>2.4359999999999999</v>
      </c>
      <c r="H334" s="28">
        <f t="shared" si="14"/>
        <v>2.4359999999999999</v>
      </c>
    </row>
    <row r="335" spans="1:8" customFormat="1" ht="51" customHeight="1">
      <c r="A335" s="29"/>
      <c r="B335" s="26" t="s">
        <v>324</v>
      </c>
      <c r="C335" s="27"/>
      <c r="D335" s="28"/>
      <c r="E335" s="28"/>
      <c r="F335" s="28"/>
      <c r="G335" s="28"/>
      <c r="H335" s="28"/>
    </row>
    <row r="336" spans="1:8" customFormat="1" ht="15">
      <c r="A336" s="29">
        <v>1915</v>
      </c>
      <c r="B336" s="26" t="s">
        <v>17</v>
      </c>
      <c r="C336" s="27">
        <v>2</v>
      </c>
      <c r="D336" s="28">
        <f t="shared" si="10"/>
        <v>2.4</v>
      </c>
      <c r="E336" s="28">
        <f t="shared" si="11"/>
        <v>2.7</v>
      </c>
      <c r="F336" s="28">
        <f t="shared" si="12"/>
        <v>2.98</v>
      </c>
      <c r="G336" s="28">
        <f t="shared" si="13"/>
        <v>3.2480000000000002</v>
      </c>
      <c r="H336" s="28">
        <f t="shared" si="14"/>
        <v>3.2480000000000002</v>
      </c>
    </row>
    <row r="337" spans="1:8" customFormat="1" ht="34.5" customHeight="1">
      <c r="A337" s="29"/>
      <c r="B337" s="26" t="s">
        <v>325</v>
      </c>
      <c r="C337" s="27"/>
      <c r="D337" s="28"/>
      <c r="E337" s="28"/>
      <c r="F337" s="28"/>
      <c r="G337" s="28"/>
      <c r="H337" s="28"/>
    </row>
    <row r="338" spans="1:8" customFormat="1" ht="15">
      <c r="A338" s="29">
        <v>1916</v>
      </c>
      <c r="B338" s="26" t="s">
        <v>16</v>
      </c>
      <c r="C338" s="27">
        <v>4.6500000000000004</v>
      </c>
      <c r="D338" s="28">
        <f t="shared" si="10"/>
        <v>5.58</v>
      </c>
      <c r="E338" s="28">
        <f t="shared" si="11"/>
        <v>6.2774999999999999</v>
      </c>
      <c r="F338" s="28">
        <f t="shared" si="12"/>
        <v>6.9285000000000005</v>
      </c>
      <c r="G338" s="28">
        <f t="shared" si="13"/>
        <v>7.5516000000000005</v>
      </c>
      <c r="H338" s="28">
        <f t="shared" si="14"/>
        <v>7.5516000000000005</v>
      </c>
    </row>
    <row r="339" spans="1:8" customFormat="1" ht="48" customHeight="1">
      <c r="A339" s="29"/>
      <c r="B339" s="26" t="s">
        <v>326</v>
      </c>
      <c r="C339" s="27"/>
      <c r="D339" s="28"/>
      <c r="E339" s="28"/>
      <c r="F339" s="28"/>
      <c r="G339" s="28"/>
      <c r="H339" s="28"/>
    </row>
    <row r="340" spans="1:8" customFormat="1" ht="15">
      <c r="A340" s="29">
        <v>1917</v>
      </c>
      <c r="B340" s="26" t="s">
        <v>15</v>
      </c>
      <c r="C340" s="27">
        <v>4.2</v>
      </c>
      <c r="D340" s="28">
        <f t="shared" si="10"/>
        <v>5.04</v>
      </c>
      <c r="E340" s="28">
        <f t="shared" si="11"/>
        <v>5.67</v>
      </c>
      <c r="F340" s="28">
        <f t="shared" si="12"/>
        <v>6.258</v>
      </c>
      <c r="G340" s="28">
        <f t="shared" si="13"/>
        <v>6.8208000000000002</v>
      </c>
      <c r="H340" s="28">
        <f t="shared" si="14"/>
        <v>6.8208000000000002</v>
      </c>
    </row>
    <row r="341" spans="1:8" customFormat="1" ht="33.75" customHeight="1">
      <c r="A341" s="29"/>
      <c r="B341" s="26" t="s">
        <v>327</v>
      </c>
      <c r="C341" s="27"/>
      <c r="D341" s="28"/>
      <c r="E341" s="28"/>
      <c r="F341" s="28"/>
      <c r="G341" s="28"/>
      <c r="H341" s="28"/>
    </row>
    <row r="342" spans="1:8" customFormat="1" ht="15">
      <c r="A342" s="29">
        <v>1918</v>
      </c>
      <c r="B342" s="26" t="s">
        <v>14</v>
      </c>
      <c r="C342" s="27">
        <v>1.3</v>
      </c>
      <c r="D342" s="28">
        <f t="shared" si="10"/>
        <v>1.56</v>
      </c>
      <c r="E342" s="28">
        <f t="shared" si="11"/>
        <v>1.7549999999999999</v>
      </c>
      <c r="F342" s="28">
        <f t="shared" si="12"/>
        <v>1.9370000000000001</v>
      </c>
      <c r="G342" s="28">
        <f t="shared" si="13"/>
        <v>2.1112000000000002</v>
      </c>
      <c r="H342" s="28">
        <f t="shared" si="14"/>
        <v>2.1112000000000002</v>
      </c>
    </row>
    <row r="343" spans="1:8" customFormat="1" ht="34.5" customHeight="1">
      <c r="A343" s="29"/>
      <c r="B343" s="26" t="s">
        <v>328</v>
      </c>
      <c r="C343" s="27"/>
      <c r="D343" s="28"/>
      <c r="E343" s="28"/>
      <c r="F343" s="28"/>
      <c r="G343" s="28"/>
      <c r="H343" s="28"/>
    </row>
    <row r="344" spans="1:8" customFormat="1" ht="15">
      <c r="A344" s="29">
        <v>2001</v>
      </c>
      <c r="B344" s="26" t="s">
        <v>13</v>
      </c>
      <c r="C344" s="27">
        <v>0.85</v>
      </c>
      <c r="D344" s="28">
        <f t="shared" si="10"/>
        <v>1.02</v>
      </c>
      <c r="E344" s="28">
        <f t="shared" si="11"/>
        <v>1.1475</v>
      </c>
      <c r="F344" s="28">
        <f t="shared" si="12"/>
        <v>1.2665</v>
      </c>
      <c r="G344" s="28">
        <f t="shared" si="13"/>
        <v>1.3803999999999998</v>
      </c>
      <c r="H344" s="28">
        <f t="shared" si="14"/>
        <v>1.3803999999999998</v>
      </c>
    </row>
    <row r="345" spans="1:8" customFormat="1" ht="34.5" customHeight="1">
      <c r="A345" s="29"/>
      <c r="B345" s="26" t="s">
        <v>329</v>
      </c>
      <c r="C345" s="27"/>
      <c r="D345" s="28"/>
      <c r="E345" s="28"/>
      <c r="F345" s="28"/>
      <c r="G345" s="28"/>
      <c r="H345" s="28"/>
    </row>
    <row r="346" spans="1:8" customFormat="1" ht="16.5" customHeight="1">
      <c r="A346" s="45">
        <v>2329</v>
      </c>
      <c r="B346" s="48" t="s">
        <v>406</v>
      </c>
      <c r="C346" s="46">
        <v>1.29</v>
      </c>
      <c r="D346" s="28">
        <v>1.29</v>
      </c>
      <c r="E346" s="28">
        <v>1.29</v>
      </c>
      <c r="F346" s="28">
        <v>1.29</v>
      </c>
      <c r="G346" s="28">
        <v>1.29</v>
      </c>
      <c r="H346" s="28">
        <v>1.29</v>
      </c>
    </row>
    <row r="347" spans="1:8" customFormat="1" ht="66.75" customHeight="1">
      <c r="A347" s="29"/>
      <c r="B347" s="26" t="s">
        <v>407</v>
      </c>
      <c r="C347" s="27"/>
      <c r="D347" s="28"/>
      <c r="E347" s="28"/>
      <c r="F347" s="28"/>
      <c r="G347" s="28"/>
      <c r="H347" s="28"/>
    </row>
    <row r="348" spans="1:8" customFormat="1" ht="15">
      <c r="A348" s="29">
        <v>2002</v>
      </c>
      <c r="B348" s="26" t="s">
        <v>12</v>
      </c>
      <c r="C348" s="27">
        <v>2.5499999999999998</v>
      </c>
      <c r="D348" s="28">
        <f t="shared" si="10"/>
        <v>3.0599999999999996</v>
      </c>
      <c r="E348" s="28">
        <f t="shared" si="11"/>
        <v>3.4424999999999999</v>
      </c>
      <c r="F348" s="28">
        <f t="shared" si="12"/>
        <v>3.7994999999999997</v>
      </c>
      <c r="G348" s="28">
        <f t="shared" si="13"/>
        <v>4.1411999999999995</v>
      </c>
      <c r="H348" s="28">
        <f t="shared" si="14"/>
        <v>4.1411999999999995</v>
      </c>
    </row>
    <row r="349" spans="1:8" customFormat="1" ht="32.25" customHeight="1">
      <c r="A349" s="29"/>
      <c r="B349" s="26" t="s">
        <v>330</v>
      </c>
      <c r="C349" s="27"/>
      <c r="D349" s="28"/>
      <c r="E349" s="28"/>
      <c r="F349" s="28"/>
      <c r="G349" s="28"/>
      <c r="H349" s="28"/>
    </row>
    <row r="350" spans="1:8" customFormat="1" ht="21" customHeight="1">
      <c r="A350" s="29">
        <v>2003</v>
      </c>
      <c r="B350" s="26" t="s">
        <v>11</v>
      </c>
      <c r="C350" s="27">
        <v>0.95</v>
      </c>
      <c r="D350" s="28">
        <f t="shared" si="10"/>
        <v>1.1399999999999999</v>
      </c>
      <c r="E350" s="28">
        <f t="shared" si="11"/>
        <v>1.2825</v>
      </c>
      <c r="F350" s="28">
        <f t="shared" si="12"/>
        <v>1.4155</v>
      </c>
      <c r="G350" s="28">
        <f t="shared" si="13"/>
        <v>1.5427999999999999</v>
      </c>
      <c r="H350" s="28">
        <f t="shared" si="14"/>
        <v>1.5427999999999999</v>
      </c>
    </row>
    <row r="351" spans="1:8" customFormat="1" ht="48.75" customHeight="1">
      <c r="A351" s="29"/>
      <c r="B351" s="26" t="s">
        <v>331</v>
      </c>
      <c r="C351" s="27"/>
      <c r="D351" s="28"/>
      <c r="E351" s="28"/>
      <c r="F351" s="28"/>
      <c r="G351" s="28"/>
      <c r="H351" s="28"/>
    </row>
    <row r="352" spans="1:8" customFormat="1" ht="15">
      <c r="A352" s="29">
        <v>2004</v>
      </c>
      <c r="B352" s="26" t="s">
        <v>418</v>
      </c>
      <c r="C352" s="27">
        <v>2.65</v>
      </c>
      <c r="D352" s="28">
        <f t="shared" si="10"/>
        <v>3.1799999999999997</v>
      </c>
      <c r="E352" s="28">
        <f t="shared" si="11"/>
        <v>3.5774999999999997</v>
      </c>
      <c r="F352" s="28">
        <f t="shared" si="12"/>
        <v>3.9485000000000001</v>
      </c>
      <c r="G352" s="28">
        <f t="shared" si="13"/>
        <v>4.3035999999999994</v>
      </c>
      <c r="H352" s="28">
        <f t="shared" si="14"/>
        <v>4.3035999999999994</v>
      </c>
    </row>
    <row r="353" spans="1:8" customFormat="1" ht="49.5" customHeight="1">
      <c r="A353" s="29"/>
      <c r="B353" s="26" t="s">
        <v>332</v>
      </c>
      <c r="C353" s="27"/>
      <c r="D353" s="28"/>
      <c r="E353" s="28"/>
      <c r="F353" s="28"/>
      <c r="G353" s="28"/>
      <c r="H353" s="28"/>
    </row>
    <row r="354" spans="1:8" customFormat="1" ht="15">
      <c r="A354" s="29">
        <v>2005</v>
      </c>
      <c r="B354" s="26" t="s">
        <v>10</v>
      </c>
      <c r="C354" s="27">
        <v>1.3</v>
      </c>
      <c r="D354" s="28">
        <f t="shared" si="10"/>
        <v>1.56</v>
      </c>
      <c r="E354" s="28">
        <f t="shared" si="11"/>
        <v>1.7549999999999999</v>
      </c>
      <c r="F354" s="28">
        <f t="shared" si="12"/>
        <v>1.9370000000000001</v>
      </c>
      <c r="G354" s="28">
        <f t="shared" si="13"/>
        <v>2.1112000000000002</v>
      </c>
      <c r="H354" s="28">
        <f t="shared" si="14"/>
        <v>2.1112000000000002</v>
      </c>
    </row>
    <row r="355" spans="1:8" customFormat="1" ht="19.5" customHeight="1">
      <c r="A355" s="29"/>
      <c r="B355" s="26" t="s">
        <v>333</v>
      </c>
      <c r="C355" s="27"/>
      <c r="D355" s="28"/>
      <c r="E355" s="28"/>
      <c r="F355" s="28"/>
      <c r="G355" s="28"/>
      <c r="H355" s="28"/>
    </row>
    <row r="356" spans="1:8" customFormat="1" ht="15">
      <c r="A356" s="29">
        <v>2006</v>
      </c>
      <c r="B356" s="26" t="s">
        <v>9</v>
      </c>
      <c r="C356" s="27">
        <v>2.1</v>
      </c>
      <c r="D356" s="28">
        <f t="shared" si="10"/>
        <v>2.52</v>
      </c>
      <c r="E356" s="28">
        <f t="shared" si="11"/>
        <v>2.835</v>
      </c>
      <c r="F356" s="28">
        <f t="shared" si="12"/>
        <v>3.129</v>
      </c>
      <c r="G356" s="28">
        <f t="shared" si="13"/>
        <v>3.4104000000000001</v>
      </c>
      <c r="H356" s="28">
        <f t="shared" si="14"/>
        <v>3.4104000000000001</v>
      </c>
    </row>
    <row r="357" spans="1:8" customFormat="1" ht="48.75" customHeight="1">
      <c r="A357" s="29"/>
      <c r="B357" s="26" t="s">
        <v>334</v>
      </c>
      <c r="C357" s="27"/>
      <c r="D357" s="28"/>
      <c r="E357" s="28"/>
      <c r="F357" s="28"/>
      <c r="G357" s="28"/>
      <c r="H357" s="28"/>
    </row>
    <row r="358" spans="1:8" customFormat="1" ht="15">
      <c r="A358" s="29">
        <v>2007</v>
      </c>
      <c r="B358" s="26" t="s">
        <v>8</v>
      </c>
      <c r="C358" s="27">
        <v>5.15</v>
      </c>
      <c r="D358" s="28">
        <f t="shared" si="10"/>
        <v>6.1800000000000006</v>
      </c>
      <c r="E358" s="28">
        <f t="shared" si="11"/>
        <v>6.9525000000000006</v>
      </c>
      <c r="F358" s="28">
        <f t="shared" si="12"/>
        <v>7.6735000000000007</v>
      </c>
      <c r="G358" s="28">
        <f t="shared" si="13"/>
        <v>8.3635999999999999</v>
      </c>
      <c r="H358" s="28">
        <f t="shared" si="14"/>
        <v>8.3635999999999999</v>
      </c>
    </row>
    <row r="359" spans="1:8" customFormat="1" ht="48.75" customHeight="1">
      <c r="A359" s="29"/>
      <c r="B359" s="26" t="s">
        <v>335</v>
      </c>
      <c r="C359" s="27"/>
      <c r="D359" s="28"/>
      <c r="E359" s="28"/>
      <c r="F359" s="28"/>
      <c r="G359" s="28"/>
      <c r="H359" s="28"/>
    </row>
    <row r="360" spans="1:8" customFormat="1" ht="16.5" customHeight="1">
      <c r="A360" s="45">
        <v>2330</v>
      </c>
      <c r="B360" s="39" t="s">
        <v>408</v>
      </c>
      <c r="C360" s="37">
        <v>3.78</v>
      </c>
      <c r="D360" s="28">
        <v>3.78</v>
      </c>
      <c r="E360" s="28">
        <v>3.78</v>
      </c>
      <c r="F360" s="28">
        <v>3.78</v>
      </c>
      <c r="G360" s="28">
        <v>3.78</v>
      </c>
      <c r="H360" s="28">
        <v>3.78</v>
      </c>
    </row>
    <row r="361" spans="1:8" customFormat="1" ht="36" customHeight="1">
      <c r="A361" s="29"/>
      <c r="B361" s="26" t="s">
        <v>409</v>
      </c>
      <c r="C361" s="27"/>
      <c r="D361" s="28"/>
      <c r="E361" s="28"/>
      <c r="F361" s="28"/>
      <c r="G361" s="28"/>
      <c r="H361" s="28"/>
    </row>
    <row r="362" spans="1:8" customFormat="1" ht="15">
      <c r="A362" s="29">
        <v>2201</v>
      </c>
      <c r="B362" s="26" t="s">
        <v>7</v>
      </c>
      <c r="C362" s="27">
        <v>1.7</v>
      </c>
      <c r="D362" s="28">
        <f t="shared" si="10"/>
        <v>2.04</v>
      </c>
      <c r="E362" s="28">
        <f t="shared" si="11"/>
        <v>2.2949999999999999</v>
      </c>
      <c r="F362" s="28">
        <f t="shared" si="12"/>
        <v>2.5329999999999999</v>
      </c>
      <c r="G362" s="28">
        <f t="shared" si="13"/>
        <v>2.7607999999999997</v>
      </c>
      <c r="H362" s="28">
        <f t="shared" si="14"/>
        <v>2.7607999999999997</v>
      </c>
    </row>
    <row r="363" spans="1:8" customFormat="1" ht="34.5" customHeight="1">
      <c r="A363" s="29"/>
      <c r="B363" s="26" t="s">
        <v>336</v>
      </c>
      <c r="C363" s="27"/>
      <c r="D363" s="28"/>
      <c r="E363" s="28"/>
      <c r="F363" s="28"/>
      <c r="G363" s="28"/>
      <c r="H363" s="28"/>
    </row>
    <row r="364" spans="1:8" customFormat="1" ht="15">
      <c r="A364" s="29">
        <v>2202</v>
      </c>
      <c r="B364" s="26" t="s">
        <v>6</v>
      </c>
      <c r="C364" s="27">
        <v>4.2</v>
      </c>
      <c r="D364" s="28">
        <f t="shared" si="10"/>
        <v>5.04</v>
      </c>
      <c r="E364" s="28">
        <f t="shared" si="11"/>
        <v>5.67</v>
      </c>
      <c r="F364" s="28">
        <f t="shared" si="12"/>
        <v>6.258</v>
      </c>
      <c r="G364" s="28">
        <f t="shared" si="13"/>
        <v>6.8208000000000002</v>
      </c>
      <c r="H364" s="28">
        <f t="shared" si="14"/>
        <v>6.8208000000000002</v>
      </c>
    </row>
    <row r="365" spans="1:8" customFormat="1" ht="34.5" customHeight="1">
      <c r="A365" s="29"/>
      <c r="B365" s="26" t="s">
        <v>337</v>
      </c>
      <c r="C365" s="27"/>
      <c r="D365" s="28"/>
      <c r="E365" s="28"/>
      <c r="F365" s="28"/>
      <c r="G365" s="28"/>
      <c r="H365" s="28"/>
    </row>
    <row r="366" spans="1:8" customFormat="1" ht="15">
      <c r="A366" s="29">
        <v>2203</v>
      </c>
      <c r="B366" s="26" t="s">
        <v>5</v>
      </c>
      <c r="C366" s="27">
        <v>2.1</v>
      </c>
      <c r="D366" s="28">
        <f t="shared" si="10"/>
        <v>2.52</v>
      </c>
      <c r="E366" s="28">
        <f t="shared" si="11"/>
        <v>2.835</v>
      </c>
      <c r="F366" s="28">
        <f t="shared" si="12"/>
        <v>3.129</v>
      </c>
      <c r="G366" s="28">
        <f t="shared" si="13"/>
        <v>3.4104000000000001</v>
      </c>
      <c r="H366" s="28">
        <f t="shared" si="14"/>
        <v>3.4104000000000001</v>
      </c>
    </row>
    <row r="367" spans="1:8" customFormat="1" ht="33" customHeight="1">
      <c r="A367" s="29"/>
      <c r="B367" s="26" t="s">
        <v>338</v>
      </c>
      <c r="C367" s="27"/>
      <c r="D367" s="28"/>
      <c r="E367" s="28"/>
      <c r="F367" s="28"/>
      <c r="G367" s="28"/>
      <c r="H367" s="28"/>
    </row>
    <row r="368" spans="1:8" customFormat="1" ht="15">
      <c r="A368" s="29">
        <v>2301</v>
      </c>
      <c r="B368" s="26" t="s">
        <v>4</v>
      </c>
      <c r="C368" s="27">
        <v>4.45</v>
      </c>
      <c r="D368" s="28">
        <f t="shared" si="10"/>
        <v>5.34</v>
      </c>
      <c r="E368" s="28">
        <f t="shared" si="11"/>
        <v>6.0075000000000003</v>
      </c>
      <c r="F368" s="28">
        <f t="shared" si="12"/>
        <v>6.6304999999999996</v>
      </c>
      <c r="G368" s="28">
        <f t="shared" si="13"/>
        <v>7.2268000000000008</v>
      </c>
      <c r="H368" s="28">
        <f t="shared" si="14"/>
        <v>7.2268000000000008</v>
      </c>
    </row>
    <row r="369" spans="1:8" customFormat="1" ht="35.25" customHeight="1">
      <c r="A369" s="29"/>
      <c r="B369" s="26" t="s">
        <v>339</v>
      </c>
      <c r="C369" s="27"/>
      <c r="D369" s="28"/>
      <c r="E369" s="28"/>
      <c r="F369" s="28"/>
      <c r="G369" s="28"/>
      <c r="H369" s="28"/>
    </row>
    <row r="370" spans="1:8" customFormat="1" ht="15">
      <c r="A370" s="29">
        <v>2302</v>
      </c>
      <c r="B370" s="26" t="s">
        <v>3</v>
      </c>
      <c r="C370" s="27">
        <v>1.5</v>
      </c>
      <c r="D370" s="28">
        <f t="shared" si="10"/>
        <v>1.8</v>
      </c>
      <c r="E370" s="28">
        <f t="shared" si="11"/>
        <v>2.0249999999999999</v>
      </c>
      <c r="F370" s="28">
        <f t="shared" si="12"/>
        <v>2.2349999999999999</v>
      </c>
      <c r="G370" s="28">
        <f t="shared" si="13"/>
        <v>2.4359999999999999</v>
      </c>
      <c r="H370" s="28">
        <f t="shared" si="14"/>
        <v>2.4359999999999999</v>
      </c>
    </row>
    <row r="371" spans="1:8" customFormat="1" ht="33.75" customHeight="1">
      <c r="A371" s="29"/>
      <c r="B371" s="26" t="s">
        <v>340</v>
      </c>
      <c r="C371" s="27"/>
      <c r="D371" s="28"/>
      <c r="E371" s="28"/>
      <c r="F371" s="28"/>
      <c r="G371" s="28"/>
      <c r="H371" s="28"/>
    </row>
    <row r="372" spans="1:8" customFormat="1" ht="15">
      <c r="A372" s="29">
        <v>2303</v>
      </c>
      <c r="B372" s="26" t="s">
        <v>2</v>
      </c>
      <c r="C372" s="27">
        <v>4.95</v>
      </c>
      <c r="D372" s="28">
        <f t="shared" si="10"/>
        <v>5.94</v>
      </c>
      <c r="E372" s="28">
        <f t="shared" si="11"/>
        <v>6.6825000000000001</v>
      </c>
      <c r="F372" s="28">
        <f t="shared" si="12"/>
        <v>7.3755000000000006</v>
      </c>
      <c r="G372" s="28">
        <f t="shared" si="13"/>
        <v>8.0388000000000002</v>
      </c>
      <c r="H372" s="28">
        <f t="shared" si="14"/>
        <v>8.0388000000000002</v>
      </c>
    </row>
    <row r="373" spans="1:8" customFormat="1" ht="34.5" customHeight="1">
      <c r="A373" s="29"/>
      <c r="B373" s="26" t="s">
        <v>341</v>
      </c>
      <c r="C373" s="27"/>
      <c r="D373" s="28"/>
      <c r="E373" s="28"/>
      <c r="F373" s="28"/>
      <c r="G373" s="28"/>
      <c r="H373" s="28"/>
    </row>
    <row r="374" spans="1:8" customFormat="1" ht="15">
      <c r="A374" s="29">
        <v>2304</v>
      </c>
      <c r="B374" s="26" t="s">
        <v>1</v>
      </c>
      <c r="C374" s="27">
        <v>10.050000000000001</v>
      </c>
      <c r="D374" s="28">
        <f t="shared" si="10"/>
        <v>12.06</v>
      </c>
      <c r="E374" s="28">
        <f t="shared" si="11"/>
        <v>13.567500000000001</v>
      </c>
      <c r="F374" s="28">
        <f t="shared" si="12"/>
        <v>14.974500000000001</v>
      </c>
      <c r="G374" s="28">
        <f t="shared" si="13"/>
        <v>16.321200000000001</v>
      </c>
      <c r="H374" s="28">
        <f t="shared" si="14"/>
        <v>16.321200000000001</v>
      </c>
    </row>
    <row r="375" spans="1:8" customFormat="1" ht="20.25" customHeight="1">
      <c r="A375" s="29"/>
      <c r="B375" s="26" t="s">
        <v>342</v>
      </c>
      <c r="C375" s="27"/>
      <c r="D375" s="28"/>
      <c r="E375" s="28"/>
      <c r="F375" s="28"/>
      <c r="G375" s="28"/>
      <c r="H375" s="28"/>
    </row>
    <row r="376" spans="1:8" customFormat="1" ht="15">
      <c r="A376" s="29">
        <v>2305</v>
      </c>
      <c r="B376" s="26" t="s">
        <v>0</v>
      </c>
      <c r="C376" s="27">
        <v>1.3</v>
      </c>
      <c r="D376" s="28">
        <f t="shared" si="10"/>
        <v>1.56</v>
      </c>
      <c r="E376" s="28">
        <f t="shared" si="11"/>
        <v>1.7549999999999999</v>
      </c>
      <c r="F376" s="28">
        <f t="shared" si="12"/>
        <v>1.9370000000000001</v>
      </c>
      <c r="G376" s="28">
        <f t="shared" si="13"/>
        <v>2.1112000000000002</v>
      </c>
      <c r="H376" s="28">
        <f t="shared" si="14"/>
        <v>2.1112000000000002</v>
      </c>
    </row>
    <row r="377" spans="1:8" customFormat="1" ht="34.5" customHeight="1">
      <c r="A377" s="29"/>
      <c r="B377" s="26" t="s">
        <v>383</v>
      </c>
      <c r="C377" s="27"/>
      <c r="D377" s="28"/>
      <c r="E377" s="28"/>
      <c r="F377" s="28"/>
      <c r="G377" s="28"/>
      <c r="H377" s="28"/>
    </row>
    <row r="378" spans="1:8">
      <c r="A378" s="7"/>
      <c r="B378" s="7"/>
      <c r="C378" s="7"/>
      <c r="D378" s="7"/>
      <c r="E378" s="7"/>
      <c r="F378" s="7"/>
      <c r="G378" s="7"/>
      <c r="H378" s="7"/>
    </row>
  </sheetData>
  <sheetProtection formatCells="0" formatColumns="0" formatRows="0" insertColumns="0" insertRows="0" insertHyperlinks="0" deleteColumns="0" deleteRows="0" sort="0" autoFilter="0" pivotTables="0"/>
  <pageMargins left="0.25" right="0.25"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5C853500DD2B4584EAFE35E23F2CD7" ma:contentTypeVersion="9" ma:contentTypeDescription="Create a new document." ma:contentTypeScope="" ma:versionID="e77352a0f98d277af8d8c79ed622b604">
  <xsd:schema xmlns:xsd="http://www.w3.org/2001/XMLSchema" xmlns:xs="http://www.w3.org/2001/XMLSchema" xmlns:p="http://schemas.microsoft.com/office/2006/metadata/properties" xmlns:ns3="96deff54-a9e5-4ae5-8080-fb7315bedb6f" targetNamespace="http://schemas.microsoft.com/office/2006/metadata/properties" ma:root="true" ma:fieldsID="1472d446ed36d927b78ab178e58284fb" ns3:_="">
    <xsd:import namespace="96deff54-a9e5-4ae5-8080-fb7315bedb6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deff54-a9e5-4ae5-8080-fb7315bedb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1A7BA3-8B3C-4008-BF56-4E822799E9E6}">
  <ds:schemaRefs>
    <ds:schemaRef ds:uri="http://schemas.microsoft.com/sharepoint/v3/contenttype/forms"/>
  </ds:schemaRefs>
</ds:datastoreItem>
</file>

<file path=customXml/itemProps2.xml><?xml version="1.0" encoding="utf-8"?>
<ds:datastoreItem xmlns:ds="http://schemas.openxmlformats.org/officeDocument/2006/customXml" ds:itemID="{B94367D7-E67B-4431-9522-07BD361ABEE6}">
  <ds:schemaRefs>
    <ds:schemaRef ds:uri="http://schemas.microsoft.com/office/2006/documentManagement/types"/>
    <ds:schemaRef ds:uri="96deff54-a9e5-4ae5-8080-fb7315bedb6f"/>
    <ds:schemaRef ds:uri="http://schemas.microsoft.com/office/2006/metadata/properties"/>
    <ds:schemaRef ds:uri="http://www.w3.org/XML/1998/namespace"/>
    <ds:schemaRef ds:uri="http://schemas.microsoft.com/office/infopath/2007/PartnerControls"/>
    <ds:schemaRef ds:uri="http://purl.org/dc/elements/1.1/"/>
    <ds:schemaRef ds:uri="http://purl.org/dc/dcmitype/"/>
    <ds:schemaRef ds:uri="http://purl.org/dc/terms/"/>
    <ds:schemaRef ds:uri="http://schemas.openxmlformats.org/package/2006/metadata/core-properties"/>
  </ds:schemaRefs>
</ds:datastoreItem>
</file>

<file path=customXml/itemProps3.xml><?xml version="1.0" encoding="utf-8"?>
<ds:datastoreItem xmlns:ds="http://schemas.openxmlformats.org/officeDocument/2006/customXml" ds:itemID="{98580908-843E-4DB9-ABA1-9AF634A4F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deff54-a9e5-4ae5-8080-fb7315bedb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FORM Drop Downs1</vt:lpstr>
      <vt:lpstr>Report</vt:lpstr>
      <vt:lpstr>RATES</vt:lpstr>
      <vt:lpstr>Classifications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dof</dc:creator>
  <cp:lastModifiedBy>Guido Schjang</cp:lastModifiedBy>
  <cp:lastPrinted>2019-12-12T12:28:33Z</cp:lastPrinted>
  <dcterms:created xsi:type="dcterms:W3CDTF">2019-07-26T14:49:06Z</dcterms:created>
  <dcterms:modified xsi:type="dcterms:W3CDTF">2021-12-21T19:34:37Z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0x010100245C853500DD2B4584EAFE35E23F2CD7</vt:lpwstr>
  </property>
</Properties>
</file>